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13_ncr:1_{0E233A3B-5FE0-42B5-895B-77C225B99ED4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Probatorio'!$A$1:$V$77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14" i="1"/>
  <c r="T62" i="1"/>
  <c r="R62" i="1"/>
  <c r="S62" i="1"/>
  <c r="U62" i="1" s="1"/>
  <c r="N62" i="1"/>
  <c r="L62" i="1"/>
  <c r="M62" i="1"/>
  <c r="O62" i="1"/>
  <c r="P62" i="1"/>
  <c r="N56" i="1" l="1"/>
  <c r="S53" i="1"/>
  <c r="U53" i="1" s="1"/>
  <c r="N53" i="1"/>
  <c r="L53" i="1"/>
  <c r="R53" i="1" s="1"/>
  <c r="M53" i="1"/>
  <c r="T53" i="1" s="1"/>
  <c r="O53" i="1"/>
  <c r="P53" i="1"/>
  <c r="P46" i="1"/>
  <c r="O46" i="1"/>
  <c r="N46" i="1"/>
  <c r="M46" i="1"/>
  <c r="L46" i="1"/>
  <c r="P45" i="1"/>
  <c r="O45" i="1"/>
  <c r="N45" i="1"/>
  <c r="M45" i="1"/>
  <c r="L45" i="1"/>
  <c r="N44" i="1"/>
  <c r="L44" i="1"/>
  <c r="M44" i="1"/>
  <c r="T44" i="1" s="1"/>
  <c r="O44" i="1"/>
  <c r="P44" i="1"/>
  <c r="N13" i="1"/>
  <c r="N61" i="1"/>
  <c r="L61" i="1"/>
  <c r="M61" i="1"/>
  <c r="O61" i="1"/>
  <c r="P61" i="1"/>
  <c r="N66" i="1"/>
  <c r="N65" i="1"/>
  <c r="N58" i="1"/>
  <c r="N60" i="1"/>
  <c r="T45" i="1" l="1"/>
  <c r="T61" i="1"/>
  <c r="S46" i="1"/>
  <c r="U46" i="1" s="1"/>
  <c r="S44" i="1"/>
  <c r="U44" i="1" s="1"/>
  <c r="T46" i="1"/>
  <c r="R45" i="1"/>
  <c r="R61" i="1"/>
  <c r="R44" i="1"/>
  <c r="S45" i="1"/>
  <c r="U45" i="1" s="1"/>
  <c r="R46" i="1"/>
  <c r="S61" i="1"/>
  <c r="U61" i="1" s="1"/>
  <c r="N18" i="1"/>
  <c r="L18" i="1"/>
  <c r="M18" i="1"/>
  <c r="O18" i="1"/>
  <c r="P18" i="1"/>
  <c r="P52" i="1"/>
  <c r="O52" i="1"/>
  <c r="S18" i="1" l="1"/>
  <c r="U18" i="1" s="1"/>
  <c r="T18" i="1"/>
  <c r="R18" i="1"/>
  <c r="N17" i="1"/>
  <c r="L17" i="1"/>
  <c r="M17" i="1"/>
  <c r="O17" i="1"/>
  <c r="P17" i="1"/>
  <c r="N69" i="1"/>
  <c r="N68" i="1"/>
  <c r="N64" i="1"/>
  <c r="N63" i="1"/>
  <c r="N59" i="1"/>
  <c r="N57" i="1"/>
  <c r="N55" i="1"/>
  <c r="N52" i="1"/>
  <c r="N51" i="1"/>
  <c r="N50" i="1"/>
  <c r="N49" i="1"/>
  <c r="N48" i="1"/>
  <c r="N47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1" i="1"/>
  <c r="P50" i="1"/>
  <c r="P49" i="1"/>
  <c r="P48" i="1"/>
  <c r="P47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9" i="1"/>
  <c r="O68" i="1"/>
  <c r="O67" i="1"/>
  <c r="O66" i="1"/>
  <c r="O65" i="1"/>
  <c r="O64" i="1"/>
  <c r="O63" i="1"/>
  <c r="O60" i="1"/>
  <c r="O59" i="1"/>
  <c r="O58" i="1"/>
  <c r="O57" i="1"/>
  <c r="O56" i="1"/>
  <c r="O55" i="1"/>
  <c r="O54" i="1"/>
  <c r="O51" i="1"/>
  <c r="O50" i="1"/>
  <c r="O49" i="1"/>
  <c r="O48" i="1"/>
  <c r="O47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9" i="1"/>
  <c r="N67" i="1"/>
  <c r="N54" i="1"/>
  <c r="N43" i="1"/>
  <c r="N32" i="1"/>
  <c r="N15" i="1"/>
  <c r="M69" i="1"/>
  <c r="M68" i="1"/>
  <c r="M67" i="1"/>
  <c r="M66" i="1"/>
  <c r="M65" i="1"/>
  <c r="M64" i="1"/>
  <c r="M63" i="1"/>
  <c r="M60" i="1"/>
  <c r="M59" i="1"/>
  <c r="M58" i="1"/>
  <c r="M57" i="1"/>
  <c r="M56" i="1"/>
  <c r="M55" i="1"/>
  <c r="M54" i="1"/>
  <c r="M52" i="1"/>
  <c r="M51" i="1"/>
  <c r="T51" i="1" s="1"/>
  <c r="M50" i="1"/>
  <c r="M49" i="1"/>
  <c r="M48" i="1"/>
  <c r="T48" i="1" s="1"/>
  <c r="M47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L69" i="1"/>
  <c r="L68" i="1"/>
  <c r="S68" i="1" s="1"/>
  <c r="U68" i="1" s="1"/>
  <c r="L67" i="1"/>
  <c r="L66" i="1"/>
  <c r="L65" i="1"/>
  <c r="L64" i="1"/>
  <c r="S64" i="1" s="1"/>
  <c r="U64" i="1" s="1"/>
  <c r="L63" i="1"/>
  <c r="L60" i="1"/>
  <c r="L59" i="1"/>
  <c r="L58" i="1"/>
  <c r="S58" i="1" s="1"/>
  <c r="U58" i="1" s="1"/>
  <c r="L57" i="1"/>
  <c r="L56" i="1"/>
  <c r="L55" i="1"/>
  <c r="L54" i="1"/>
  <c r="S54" i="1" s="1"/>
  <c r="U54" i="1" s="1"/>
  <c r="L52" i="1"/>
  <c r="S52" i="1" s="1"/>
  <c r="U52" i="1" s="1"/>
  <c r="L51" i="1"/>
  <c r="L50" i="1"/>
  <c r="L49" i="1"/>
  <c r="L48" i="1"/>
  <c r="L47" i="1"/>
  <c r="L43" i="1"/>
  <c r="L42" i="1"/>
  <c r="L41" i="1"/>
  <c r="L40" i="1"/>
  <c r="L39" i="1"/>
  <c r="L38" i="1"/>
  <c r="L37" i="1"/>
  <c r="S37" i="1" s="1"/>
  <c r="U37" i="1" s="1"/>
  <c r="L36" i="1"/>
  <c r="L35" i="1"/>
  <c r="S35" i="1" s="1"/>
  <c r="U35" i="1" s="1"/>
  <c r="L34" i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L21" i="1"/>
  <c r="L20" i="1"/>
  <c r="L19" i="1"/>
  <c r="S19" i="1" s="1"/>
  <c r="U19" i="1" s="1"/>
  <c r="L16" i="1"/>
  <c r="L15" i="1"/>
  <c r="L14" i="1"/>
  <c r="L13" i="1"/>
  <c r="Q33" i="1"/>
  <c r="T28" i="1"/>
  <c r="J70" i="1"/>
  <c r="S59" i="1" l="1"/>
  <c r="U59" i="1" s="1"/>
  <c r="T26" i="1"/>
  <c r="T30" i="1"/>
  <c r="T16" i="1"/>
  <c r="S22" i="1"/>
  <c r="U22" i="1" s="1"/>
  <c r="S34" i="1"/>
  <c r="U34" i="1" s="1"/>
  <c r="S38" i="1"/>
  <c r="U38" i="1" s="1"/>
  <c r="S49" i="1"/>
  <c r="U49" i="1" s="1"/>
  <c r="S56" i="1"/>
  <c r="U56" i="1" s="1"/>
  <c r="S66" i="1"/>
  <c r="U66" i="1" s="1"/>
  <c r="R16" i="1"/>
  <c r="R26" i="1"/>
  <c r="R30" i="1"/>
  <c r="T14" i="1"/>
  <c r="T24" i="1"/>
  <c r="T43" i="1"/>
  <c r="T55" i="1"/>
  <c r="S16" i="1"/>
  <c r="U16" i="1" s="1"/>
  <c r="S41" i="1"/>
  <c r="U41" i="1" s="1"/>
  <c r="S48" i="1"/>
  <c r="U48" i="1" s="1"/>
  <c r="T58" i="1"/>
  <c r="T64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39" i="1"/>
  <c r="U39" i="1" s="1"/>
  <c r="S43" i="1"/>
  <c r="U43" i="1" s="1"/>
  <c r="T67" i="1"/>
  <c r="S29" i="1"/>
  <c r="U29" i="1" s="1"/>
  <c r="S47" i="1"/>
  <c r="U47" i="1" s="1"/>
  <c r="R22" i="1"/>
  <c r="R37" i="1"/>
  <c r="T59" i="1"/>
  <c r="T69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51" i="1"/>
  <c r="U51" i="1" s="1"/>
  <c r="T63" i="1"/>
  <c r="R33" i="1"/>
  <c r="R40" i="1"/>
  <c r="R47" i="1"/>
  <c r="R50" i="1"/>
  <c r="R55" i="1"/>
  <c r="R59" i="1"/>
  <c r="S65" i="1"/>
  <c r="U65" i="1" s="1"/>
  <c r="S69" i="1"/>
  <c r="U69" i="1" s="1"/>
  <c r="T21" i="1"/>
  <c r="T25" i="1"/>
  <c r="T29" i="1"/>
  <c r="T36" i="1"/>
  <c r="T47" i="1"/>
  <c r="T65" i="1"/>
  <c r="T32" i="1"/>
  <c r="S60" i="1"/>
  <c r="U60" i="1" s="1"/>
  <c r="T22" i="1"/>
  <c r="R51" i="1"/>
  <c r="T56" i="1"/>
  <c r="T60" i="1"/>
  <c r="T66" i="1"/>
  <c r="T39" i="1"/>
  <c r="S63" i="1"/>
  <c r="U63" i="1" s="1"/>
  <c r="R54" i="1"/>
  <c r="T68" i="1"/>
  <c r="S40" i="1"/>
  <c r="U40" i="1" s="1"/>
  <c r="S55" i="1"/>
  <c r="U55" i="1" s="1"/>
  <c r="R69" i="1"/>
  <c r="S50" i="1"/>
  <c r="U50" i="1" s="1"/>
  <c r="T54" i="1"/>
  <c r="R65" i="1"/>
  <c r="S13" i="1"/>
  <c r="U13" i="1" s="1"/>
  <c r="S42" i="1"/>
  <c r="U42" i="1" s="1"/>
  <c r="T20" i="1"/>
  <c r="S33" i="1"/>
  <c r="U33" i="1" s="1"/>
  <c r="T15" i="1"/>
  <c r="T57" i="1"/>
  <c r="T19" i="1"/>
  <c r="R23" i="1"/>
  <c r="T27" i="1"/>
  <c r="T31" i="1"/>
  <c r="T35" i="1"/>
  <c r="T38" i="1"/>
  <c r="T42" i="1"/>
  <c r="T49" i="1"/>
  <c r="R13" i="1"/>
  <c r="S57" i="1"/>
  <c r="U57" i="1" s="1"/>
  <c r="S67" i="1"/>
  <c r="U67" i="1" s="1"/>
  <c r="T52" i="1"/>
  <c r="R27" i="1"/>
  <c r="R48" i="1"/>
  <c r="R60" i="1"/>
  <c r="R14" i="1"/>
  <c r="R20" i="1"/>
  <c r="R24" i="1"/>
  <c r="R28" i="1"/>
  <c r="R32" i="1"/>
  <c r="R35" i="1"/>
  <c r="R38" i="1"/>
  <c r="R42" i="1"/>
  <c r="R49" i="1"/>
  <c r="T50" i="1"/>
  <c r="R52" i="1"/>
  <c r="R57" i="1"/>
  <c r="R63" i="1"/>
  <c r="R67" i="1"/>
  <c r="R19" i="1"/>
  <c r="R31" i="1"/>
  <c r="R41" i="1"/>
  <c r="R56" i="1"/>
  <c r="R66" i="1"/>
  <c r="T13" i="1"/>
  <c r="R15" i="1"/>
  <c r="R21" i="1"/>
  <c r="T23" i="1"/>
  <c r="R25" i="1"/>
  <c r="R29" i="1"/>
  <c r="T34" i="1"/>
  <c r="T37" i="1"/>
  <c r="R39" i="1"/>
  <c r="R43" i="1"/>
  <c r="R58" i="1"/>
  <c r="R64" i="1"/>
  <c r="R68" i="1"/>
  <c r="I70" i="1"/>
  <c r="Q70" i="1" l="1"/>
  <c r="K70" i="1"/>
  <c r="P70" i="1" l="1"/>
  <c r="M70" i="1" l="1"/>
  <c r="N70" i="1"/>
  <c r="L70" i="1"/>
  <c r="O70" i="1"/>
  <c r="R70" i="1" l="1"/>
  <c r="T70" i="1"/>
  <c r="U70" i="1"/>
  <c r="S70" i="1"/>
</calcChain>
</file>

<file path=xl/sharedStrings.xml><?xml version="1.0" encoding="utf-8"?>
<sst xmlns="http://schemas.openxmlformats.org/spreadsheetml/2006/main" count="323" uniqueCount="153">
  <si>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</si>
  <si>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</si>
  <si>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</si>
  <si>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</si>
  <si>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</si>
  <si>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</si>
  <si>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</si>
  <si>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</si>
  <si>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</si>
  <si>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</si>
  <si>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</si>
  <si>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</si>
  <si>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</si>
  <si>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</si>
  <si>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</si>
  <si>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</si>
  <si>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</si>
  <si>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</si>
  <si>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</si>
  <si>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</si>
  <si>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</si>
  <si>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</si>
  <si>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</si>
  <si>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</si>
  <si>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</si>
  <si>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</si>
  <si>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</si>
  <si>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</si>
  <si>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</si>
  <si>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</si>
  <si>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</si>
  <si>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</si>
  <si>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</si>
  <si>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</si>
  <si>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</si>
  <si>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</si>
  <si>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</si>
  <si>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</si>
  <si>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</si>
  <si>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</si>
  <si>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</si>
  <si>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</si>
  <si>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</si>
  <si>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</si>
  <si>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</si>
  <si>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</si>
  <si>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</si>
  <si>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</si>
  <si>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</si>
  <si>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</si>
  <si>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</si>
  <si>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</si>
  <si>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</si>
  <si>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</si>
  <si>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</si>
  <si>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</si>
  <si>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</si>
  <si>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</si>
  <si>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</si>
  <si>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</si>
  <si>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</si>
  <si>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</si>
  <si>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</si>
  <si>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</si>
  <si>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</si>
  <si>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</si>
  <si>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</si>
  <si>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</si>
  <si>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</si>
  <si>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</si>
  <si>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</si>
  <si>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</si>
  <si>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</si>
  <si>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</si>
  <si>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</si>
  <si>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</si>
  <si>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</si>
  <si>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</si>
  <si>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</si>
  <si>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</si>
  <si>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</si>
  <si>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</si>
  <si>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</si>
  <si>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</si>
  <si>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</si>
  <si>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</si>
  <si>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</si>
  <si>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</si>
  <si>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</si>
  <si>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</si>
  <si>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</si>
  <si>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</si>
  <si>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</si>
  <si>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</si>
  <si>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</si>
  <si>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</si>
  <si>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</si>
  <si>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</si>
  <si>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</si>
  <si>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</si>
  <si>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</si>
  <si>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</si>
  <si>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</si>
  <si>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</si>
  <si>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</si>
  <si>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</si>
  <si>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</si>
  <si>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</si>
  <si>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</si>
  <si>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</si>
  <si>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</si>
  <si>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</si>
  <si>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</si>
  <si>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</si>
  <si>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</si>
  <si>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</si>
  <si>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</si>
  <si>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</si>
  <si>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</si>
  <si>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</si>
  <si>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</si>
  <si>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</si>
  <si>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</si>
  <si>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</si>
  <si>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</si>
  <si>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</si>
  <si>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</si>
  <si>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</si>
  <si>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</si>
  <si>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</si>
  <si>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</si>
  <si>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</si>
  <si>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</si>
  <si>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</si>
  <si>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</si>
  <si>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</si>
  <si>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</si>
  <si>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</si>
  <si>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</si>
  <si>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</si>
  <si>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</si>
  <si>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</si>
  <si>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</si>
  <si>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</si>
  <si>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</si>
  <si>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</si>
  <si>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Enc. División de Gestión de Configuración</t>
  </si>
  <si>
    <t>ELISA CRISTINA JAQUEZ DIAZ</t>
  </si>
  <si>
    <t>Enc. Sección de Sanciones y Multas</t>
  </si>
  <si>
    <t>Correspondiente al mes de octubre del año 2024</t>
  </si>
  <si>
    <t>Soporte de Redes y Comunicaciones</t>
  </si>
  <si>
    <t>LUIS JOSÉ POLANCO</t>
  </si>
  <si>
    <t>Analista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</si>
</sst>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7"/>
  <sheetViews>
    <sheetView tabSelected="1" view="pageBreakPreview" topLeftCell="A59" zoomScale="55" zoomScaleNormal="70" zoomScaleSheetLayoutView="55" workbookViewId="0">
      <selection activeCell="A15" sqref="A15:A69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9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7" customFormat="1" ht="60.75" customHeight="1" x14ac:dyDescent="0.2">
      <c r="A5" s="58" t="s">
        <v>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6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6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60" t="s">
        <v>149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s="31" customFormat="1" ht="36.75" customHeight="1" x14ac:dyDescent="0.2">
      <c r="A10" s="54" t="s">
        <v>18</v>
      </c>
      <c r="B10" s="55" t="s">
        <v>14</v>
      </c>
      <c r="C10" s="50" t="s">
        <v>28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54" t="s">
        <v>16</v>
      </c>
      <c r="J10" s="54" t="s">
        <v>33</v>
      </c>
      <c r="K10" s="54" t="s">
        <v>22</v>
      </c>
      <c r="L10" s="55" t="s">
        <v>9</v>
      </c>
      <c r="M10" s="55"/>
      <c r="N10" s="55"/>
      <c r="O10" s="55"/>
      <c r="P10" s="55"/>
      <c r="Q10" s="55"/>
      <c r="R10" s="55"/>
      <c r="S10" s="54" t="s">
        <v>2</v>
      </c>
      <c r="T10" s="54"/>
      <c r="U10" s="54" t="s">
        <v>17</v>
      </c>
    </row>
    <row r="11" spans="1:21" s="31" customFormat="1" ht="37.5" customHeight="1" x14ac:dyDescent="0.2">
      <c r="A11" s="54"/>
      <c r="B11" s="55"/>
      <c r="C11" s="51"/>
      <c r="D11" s="51"/>
      <c r="E11" s="51"/>
      <c r="F11" s="51"/>
      <c r="G11" s="51"/>
      <c r="H11" s="51"/>
      <c r="I11" s="54"/>
      <c r="J11" s="54"/>
      <c r="K11" s="54"/>
      <c r="L11" s="54" t="s">
        <v>12</v>
      </c>
      <c r="M11" s="54"/>
      <c r="N11" s="54" t="s">
        <v>10</v>
      </c>
      <c r="O11" s="54" t="s">
        <v>13</v>
      </c>
      <c r="P11" s="54"/>
      <c r="Q11" s="54" t="s">
        <v>11</v>
      </c>
      <c r="R11" s="54" t="s">
        <v>0</v>
      </c>
      <c r="S11" s="54" t="s">
        <v>4</v>
      </c>
      <c r="T11" s="54" t="s">
        <v>1</v>
      </c>
      <c r="U11" s="54"/>
    </row>
    <row r="12" spans="1:21" s="31" customFormat="1" ht="45" x14ac:dyDescent="0.2">
      <c r="A12" s="54"/>
      <c r="B12" s="55"/>
      <c r="C12" s="52"/>
      <c r="D12" s="52"/>
      <c r="E12" s="52"/>
      <c r="F12" s="52"/>
      <c r="G12" s="52"/>
      <c r="H12" s="52"/>
      <c r="I12" s="54"/>
      <c r="J12" s="54"/>
      <c r="K12" s="54"/>
      <c r="L12" s="30" t="s">
        <v>5</v>
      </c>
      <c r="M12" s="30" t="s">
        <v>6</v>
      </c>
      <c r="N12" s="54"/>
      <c r="O12" s="30" t="s">
        <v>7</v>
      </c>
      <c r="P12" s="30" t="s">
        <v>8</v>
      </c>
      <c r="Q12" s="54"/>
      <c r="R12" s="54"/>
      <c r="S12" s="54"/>
      <c r="T12" s="54"/>
      <c r="U12" s="54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141</v>
      </c>
      <c r="E13" s="41" t="s">
        <v>84</v>
      </c>
      <c r="F13" s="42" t="s">
        <v>38</v>
      </c>
      <c r="G13" s="43">
        <v>45474</v>
      </c>
      <c r="H13" s="43">
        <v>45658</v>
      </c>
      <c r="I13" s="44">
        <v>100000</v>
      </c>
      <c r="J13" s="33"/>
      <c r="K13" s="46">
        <v>12105.37</v>
      </c>
      <c r="L13" s="44">
        <f t="shared" ref="L13:L47" si="0">I13*2.87/100</f>
        <v>2870</v>
      </c>
      <c r="M13" s="44">
        <f t="shared" ref="M13:M47" si="1">I13*7.1/100</f>
        <v>7100</v>
      </c>
      <c r="N13" s="44">
        <f>77410*1.1%</f>
        <v>851.5100000000001</v>
      </c>
      <c r="O13" s="44">
        <f t="shared" ref="O13:O51" si="2">I13*3.04/100</f>
        <v>3040</v>
      </c>
      <c r="P13" s="44">
        <f t="shared" ref="P13:P53" si="3">+I13*7.09%</f>
        <v>7090.0000000000009</v>
      </c>
      <c r="Q13" s="44">
        <v>0</v>
      </c>
      <c r="R13" s="44">
        <f t="shared" ref="R13:R47" si="4">L13+M13+N13+O13+P13+Q13</f>
        <v>20951.510000000002</v>
      </c>
      <c r="S13" s="44">
        <f t="shared" ref="S13:S54" si="5">K13+L13+O13+Q13</f>
        <v>18015.370000000003</v>
      </c>
      <c r="T13" s="44">
        <f t="shared" ref="T13:T40" si="6">+M13+N13+P13</f>
        <v>15041.510000000002</v>
      </c>
      <c r="U13" s="44">
        <f t="shared" ref="U13:U47" si="7">I13-S13</f>
        <v>81984.63</v>
      </c>
    </row>
    <row r="14" spans="1:21" s="34" customFormat="1" ht="84" x14ac:dyDescent="0.35">
      <c r="A14" s="32">
        <f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45413</v>
      </c>
      <c r="H14" s="43">
        <v>45597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f t="shared" ref="A15:A69" si="8">+A14+1</f>
        <v>3</v>
      </c>
      <c r="B15" s="39" t="s">
        <v>41</v>
      </c>
      <c r="C15" s="39" t="s">
        <v>35</v>
      </c>
      <c r="D15" s="40" t="s">
        <v>36</v>
      </c>
      <c r="E15" s="41" t="s">
        <v>150</v>
      </c>
      <c r="F15" s="42" t="s">
        <v>38</v>
      </c>
      <c r="G15" s="43">
        <v>45566</v>
      </c>
      <c r="H15" s="43">
        <v>45748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f t="shared" si="8"/>
        <v>4</v>
      </c>
      <c r="B16" s="39" t="s">
        <v>43</v>
      </c>
      <c r="C16" s="39" t="s">
        <v>35</v>
      </c>
      <c r="D16" s="40" t="s">
        <v>36</v>
      </c>
      <c r="E16" s="41" t="s">
        <v>146</v>
      </c>
      <c r="F16" s="42" t="s">
        <v>38</v>
      </c>
      <c r="G16" s="43">
        <v>45505</v>
      </c>
      <c r="H16" s="43">
        <v>45689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f t="shared" si="8"/>
        <v>5</v>
      </c>
      <c r="B17" s="39" t="s">
        <v>134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45505</v>
      </c>
      <c r="H17" s="43">
        <v>45689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>
        <f t="shared" si="8"/>
        <v>6</v>
      </c>
      <c r="B18" s="39" t="s">
        <v>135</v>
      </c>
      <c r="C18" s="39" t="s">
        <v>35</v>
      </c>
      <c r="D18" s="40" t="s">
        <v>36</v>
      </c>
      <c r="E18" s="41" t="s">
        <v>136</v>
      </c>
      <c r="F18" s="42" t="s">
        <v>38</v>
      </c>
      <c r="G18" s="43">
        <v>45536</v>
      </c>
      <c r="H18" s="43">
        <v>45717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9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f t="shared" si="8"/>
        <v>7</v>
      </c>
      <c r="B19" s="39" t="s">
        <v>44</v>
      </c>
      <c r="C19" s="39" t="s">
        <v>45</v>
      </c>
      <c r="D19" s="40" t="s">
        <v>46</v>
      </c>
      <c r="E19" s="45" t="s">
        <v>47</v>
      </c>
      <c r="F19" s="42" t="s">
        <v>38</v>
      </c>
      <c r="G19" s="43">
        <v>45413</v>
      </c>
      <c r="H19" s="43">
        <v>45597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9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f t="shared" si="8"/>
        <v>8</v>
      </c>
      <c r="B20" s="39" t="s">
        <v>48</v>
      </c>
      <c r="C20" s="39" t="s">
        <v>35</v>
      </c>
      <c r="D20" s="40" t="s">
        <v>49</v>
      </c>
      <c r="E20" s="45" t="s">
        <v>50</v>
      </c>
      <c r="F20" s="42" t="s">
        <v>38</v>
      </c>
      <c r="G20" s="43">
        <v>45505</v>
      </c>
      <c r="H20" s="43">
        <v>45689</v>
      </c>
      <c r="I20" s="44">
        <v>160000</v>
      </c>
      <c r="J20" s="33"/>
      <c r="K20" s="46">
        <v>26218.87</v>
      </c>
      <c r="L20" s="44">
        <f t="shared" si="0"/>
        <v>4592</v>
      </c>
      <c r="M20" s="44">
        <f t="shared" si="1"/>
        <v>11360</v>
      </c>
      <c r="N20" s="44">
        <f t="shared" si="9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35674.869999999995</v>
      </c>
      <c r="T20" s="47">
        <f t="shared" si="6"/>
        <v>23555.510000000002</v>
      </c>
      <c r="U20" s="44">
        <f t="shared" si="7"/>
        <v>124325.13</v>
      </c>
    </row>
    <row r="21" spans="1:21" s="35" customFormat="1" ht="42" x14ac:dyDescent="0.35">
      <c r="A21" s="32">
        <f t="shared" si="8"/>
        <v>9</v>
      </c>
      <c r="B21" s="41" t="s">
        <v>51</v>
      </c>
      <c r="C21" s="41" t="s">
        <v>45</v>
      </c>
      <c r="D21" s="45" t="s">
        <v>52</v>
      </c>
      <c r="E21" s="45" t="s">
        <v>53</v>
      </c>
      <c r="F21" s="42" t="s">
        <v>38</v>
      </c>
      <c r="G21" s="43">
        <v>45536</v>
      </c>
      <c r="H21" s="43">
        <v>45717</v>
      </c>
      <c r="I21" s="44">
        <v>90000</v>
      </c>
      <c r="J21" s="33"/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74927.88</v>
      </c>
    </row>
    <row r="22" spans="1:21" s="35" customFormat="1" ht="42" x14ac:dyDescent="0.35">
      <c r="A22" s="32">
        <f t="shared" si="8"/>
        <v>10</v>
      </c>
      <c r="B22" s="41" t="s">
        <v>54</v>
      </c>
      <c r="C22" s="41" t="s">
        <v>35</v>
      </c>
      <c r="D22" s="45" t="s">
        <v>52</v>
      </c>
      <c r="E22" s="45" t="s">
        <v>55</v>
      </c>
      <c r="F22" s="42" t="s">
        <v>38</v>
      </c>
      <c r="G22" s="43">
        <v>45474</v>
      </c>
      <c r="H22" s="43">
        <v>45658</v>
      </c>
      <c r="I22" s="44">
        <v>90000</v>
      </c>
      <c r="J22" s="33"/>
      <c r="K22" s="46">
        <v>9753.1200000000008</v>
      </c>
      <c r="L22" s="44">
        <f t="shared" si="0"/>
        <v>2583</v>
      </c>
      <c r="M22" s="44">
        <f t="shared" si="1"/>
        <v>6390</v>
      </c>
      <c r="N22" s="44">
        <f t="shared" si="9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15072.12</v>
      </c>
      <c r="T22" s="48">
        <f t="shared" si="6"/>
        <v>13622.51</v>
      </c>
      <c r="U22" s="44">
        <f t="shared" si="7"/>
        <v>74927.88</v>
      </c>
    </row>
    <row r="23" spans="1:21" s="35" customFormat="1" ht="42" x14ac:dyDescent="0.35">
      <c r="A23" s="32">
        <f t="shared" si="8"/>
        <v>11</v>
      </c>
      <c r="B23" s="41" t="s">
        <v>56</v>
      </c>
      <c r="C23" s="41" t="s">
        <v>35</v>
      </c>
      <c r="D23" s="45" t="s">
        <v>52</v>
      </c>
      <c r="E23" s="45" t="s">
        <v>57</v>
      </c>
      <c r="F23" s="42" t="s">
        <v>38</v>
      </c>
      <c r="G23" s="43">
        <v>45505</v>
      </c>
      <c r="H23" s="43">
        <v>45689</v>
      </c>
      <c r="I23" s="44">
        <v>90000</v>
      </c>
      <c r="J23" s="33"/>
      <c r="K23" s="46">
        <v>9324.25</v>
      </c>
      <c r="L23" s="44">
        <f t="shared" si="0"/>
        <v>2583</v>
      </c>
      <c r="M23" s="44">
        <f t="shared" si="1"/>
        <v>6390</v>
      </c>
      <c r="N23" s="44">
        <f t="shared" ref="N23:N31" si="10">77410*1.1%</f>
        <v>851.5100000000001</v>
      </c>
      <c r="O23" s="44">
        <f t="shared" si="2"/>
        <v>2736</v>
      </c>
      <c r="P23" s="44">
        <f t="shared" si="3"/>
        <v>6381</v>
      </c>
      <c r="Q23" s="44">
        <v>1715.46</v>
      </c>
      <c r="R23" s="47">
        <f t="shared" si="4"/>
        <v>20656.97</v>
      </c>
      <c r="S23" s="48">
        <f t="shared" si="5"/>
        <v>16358.71</v>
      </c>
      <c r="T23" s="48">
        <f t="shared" si="6"/>
        <v>13622.51</v>
      </c>
      <c r="U23" s="44">
        <f t="shared" si="7"/>
        <v>73641.290000000008</v>
      </c>
    </row>
    <row r="24" spans="1:21" s="35" customFormat="1" ht="84" x14ac:dyDescent="0.35">
      <c r="A24" s="32">
        <f t="shared" si="8"/>
        <v>12</v>
      </c>
      <c r="B24" s="41" t="s">
        <v>58</v>
      </c>
      <c r="C24" s="41" t="s">
        <v>35</v>
      </c>
      <c r="D24" s="40" t="s">
        <v>59</v>
      </c>
      <c r="E24" s="45" t="s">
        <v>60</v>
      </c>
      <c r="F24" s="42" t="s">
        <v>38</v>
      </c>
      <c r="G24" s="43">
        <v>45566</v>
      </c>
      <c r="H24" s="43">
        <v>45748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10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f t="shared" si="8"/>
        <v>13</v>
      </c>
      <c r="B25" s="39" t="s">
        <v>61</v>
      </c>
      <c r="C25" s="39" t="s">
        <v>45</v>
      </c>
      <c r="D25" s="40" t="s">
        <v>59</v>
      </c>
      <c r="E25" s="45" t="s">
        <v>62</v>
      </c>
      <c r="F25" s="42" t="s">
        <v>38</v>
      </c>
      <c r="G25" s="43">
        <v>45566</v>
      </c>
      <c r="H25" s="43">
        <v>45748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24" x14ac:dyDescent="0.35">
      <c r="A26" s="32">
        <f t="shared" si="8"/>
        <v>14</v>
      </c>
      <c r="B26" s="39" t="s">
        <v>63</v>
      </c>
      <c r="C26" s="39" t="s">
        <v>35</v>
      </c>
      <c r="D26" s="40" t="s">
        <v>59</v>
      </c>
      <c r="E26" s="45" t="s">
        <v>64</v>
      </c>
      <c r="F26" s="42" t="s">
        <v>38</v>
      </c>
      <c r="G26" s="43">
        <v>45566</v>
      </c>
      <c r="H26" s="43">
        <v>45748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f t="shared" si="8"/>
        <v>15</v>
      </c>
      <c r="B27" s="39" t="s">
        <v>65</v>
      </c>
      <c r="C27" s="39" t="s">
        <v>35</v>
      </c>
      <c r="D27" s="40" t="s">
        <v>59</v>
      </c>
      <c r="E27" s="45" t="s">
        <v>66</v>
      </c>
      <c r="F27" s="42" t="s">
        <v>38</v>
      </c>
      <c r="G27" s="43">
        <v>45566</v>
      </c>
      <c r="H27" s="43">
        <v>45748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f t="shared" si="8"/>
        <v>16</v>
      </c>
      <c r="B28" s="39" t="s">
        <v>67</v>
      </c>
      <c r="C28" s="39" t="s">
        <v>45</v>
      </c>
      <c r="D28" s="40" t="s">
        <v>59</v>
      </c>
      <c r="E28" s="45" t="s">
        <v>66</v>
      </c>
      <c r="F28" s="42" t="s">
        <v>38</v>
      </c>
      <c r="G28" s="43">
        <v>45413</v>
      </c>
      <c r="H28" s="43">
        <v>45597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f t="shared" si="8"/>
        <v>17</v>
      </c>
      <c r="B29" s="39" t="s">
        <v>68</v>
      </c>
      <c r="C29" s="39" t="s">
        <v>45</v>
      </c>
      <c r="D29" s="40" t="s">
        <v>59</v>
      </c>
      <c r="E29" s="45" t="s">
        <v>69</v>
      </c>
      <c r="F29" s="42" t="s">
        <v>38</v>
      </c>
      <c r="G29" s="43">
        <v>45505</v>
      </c>
      <c r="H29" s="43">
        <v>45689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10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f t="shared" si="8"/>
        <v>18</v>
      </c>
      <c r="B30" s="39" t="s">
        <v>70</v>
      </c>
      <c r="C30" s="39" t="s">
        <v>35</v>
      </c>
      <c r="D30" s="40" t="s">
        <v>71</v>
      </c>
      <c r="E30" s="45" t="s">
        <v>72</v>
      </c>
      <c r="F30" s="42" t="s">
        <v>38</v>
      </c>
      <c r="G30" s="43">
        <v>45566</v>
      </c>
      <c r="H30" s="43">
        <v>45748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10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f t="shared" si="8"/>
        <v>19</v>
      </c>
      <c r="B31" s="39" t="s">
        <v>73</v>
      </c>
      <c r="C31" s="39" t="s">
        <v>35</v>
      </c>
      <c r="D31" s="40" t="s">
        <v>71</v>
      </c>
      <c r="E31" s="45" t="s">
        <v>74</v>
      </c>
      <c r="F31" s="42" t="s">
        <v>38</v>
      </c>
      <c r="G31" s="43">
        <v>45566</v>
      </c>
      <c r="H31" s="43">
        <v>45748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10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f t="shared" si="8"/>
        <v>20</v>
      </c>
      <c r="B32" s="39" t="s">
        <v>75</v>
      </c>
      <c r="C32" s="39" t="s">
        <v>45</v>
      </c>
      <c r="D32" s="40" t="s">
        <v>141</v>
      </c>
      <c r="E32" s="45" t="s">
        <v>37</v>
      </c>
      <c r="F32" s="42" t="s">
        <v>38</v>
      </c>
      <c r="G32" s="43">
        <v>45474</v>
      </c>
      <c r="H32" s="43">
        <v>45658</v>
      </c>
      <c r="I32" s="44">
        <v>66000</v>
      </c>
      <c r="J32" s="33"/>
      <c r="K32" s="44">
        <v>4615.76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8516.36</v>
      </c>
      <c r="T32" s="44">
        <f t="shared" si="6"/>
        <v>10091.400000000001</v>
      </c>
      <c r="U32" s="44">
        <f t="shared" si="7"/>
        <v>57483.64</v>
      </c>
    </row>
    <row r="33" spans="1:21" s="34" customFormat="1" ht="84" x14ac:dyDescent="0.35">
      <c r="A33" s="32">
        <f t="shared" si="8"/>
        <v>21</v>
      </c>
      <c r="B33" s="39" t="s">
        <v>76</v>
      </c>
      <c r="C33" s="39" t="s">
        <v>35</v>
      </c>
      <c r="D33" s="40" t="s">
        <v>71</v>
      </c>
      <c r="E33" s="45" t="s">
        <v>77</v>
      </c>
      <c r="F33" s="42" t="s">
        <v>38</v>
      </c>
      <c r="G33" s="43">
        <v>45413</v>
      </c>
      <c r="H33" s="43">
        <v>45597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1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f t="shared" si="8"/>
        <v>22</v>
      </c>
      <c r="B34" s="39" t="s">
        <v>78</v>
      </c>
      <c r="C34" s="39" t="s">
        <v>35</v>
      </c>
      <c r="D34" s="40" t="s">
        <v>71</v>
      </c>
      <c r="E34" s="45" t="s">
        <v>79</v>
      </c>
      <c r="F34" s="42" t="s">
        <v>38</v>
      </c>
      <c r="G34" s="43">
        <v>45413</v>
      </c>
      <c r="H34" s="43">
        <v>45597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1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f t="shared" si="8"/>
        <v>23</v>
      </c>
      <c r="B35" s="39" t="s">
        <v>80</v>
      </c>
      <c r="C35" s="39" t="s">
        <v>35</v>
      </c>
      <c r="D35" s="40" t="s">
        <v>71</v>
      </c>
      <c r="E35" s="45" t="s">
        <v>81</v>
      </c>
      <c r="F35" s="42" t="s">
        <v>38</v>
      </c>
      <c r="G35" s="43">
        <v>45413</v>
      </c>
      <c r="H35" s="43">
        <v>45597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1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f t="shared" si="8"/>
        <v>24</v>
      </c>
      <c r="B36" s="39" t="s">
        <v>83</v>
      </c>
      <c r="C36" s="39" t="s">
        <v>35</v>
      </c>
      <c r="D36" s="40" t="s">
        <v>141</v>
      </c>
      <c r="E36" s="45" t="s">
        <v>84</v>
      </c>
      <c r="F36" s="42" t="s">
        <v>38</v>
      </c>
      <c r="G36" s="43">
        <v>45474</v>
      </c>
      <c r="H36" s="43">
        <v>45658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1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f t="shared" si="8"/>
        <v>25</v>
      </c>
      <c r="B37" s="39" t="s">
        <v>85</v>
      </c>
      <c r="C37" s="39" t="s">
        <v>35</v>
      </c>
      <c r="D37" s="40" t="s">
        <v>71</v>
      </c>
      <c r="E37" s="45" t="s">
        <v>86</v>
      </c>
      <c r="F37" s="42" t="s">
        <v>38</v>
      </c>
      <c r="G37" s="43">
        <v>45536</v>
      </c>
      <c r="H37" s="43">
        <v>45717</v>
      </c>
      <c r="I37" s="44">
        <v>100000</v>
      </c>
      <c r="J37" s="33"/>
      <c r="K37" s="44">
        <v>12105.37</v>
      </c>
      <c r="L37" s="44">
        <f t="shared" si="0"/>
        <v>2870</v>
      </c>
      <c r="M37" s="44">
        <f t="shared" si="1"/>
        <v>7100</v>
      </c>
      <c r="N37" s="44">
        <f t="shared" si="11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18015.370000000003</v>
      </c>
      <c r="T37" s="44">
        <f t="shared" si="6"/>
        <v>15041.510000000002</v>
      </c>
      <c r="U37" s="44">
        <f t="shared" si="7"/>
        <v>81984.63</v>
      </c>
    </row>
    <row r="38" spans="1:21" s="34" customFormat="1" ht="84" x14ac:dyDescent="0.35">
      <c r="A38" s="32">
        <f t="shared" si="8"/>
        <v>26</v>
      </c>
      <c r="B38" s="39" t="s">
        <v>87</v>
      </c>
      <c r="C38" s="39" t="s">
        <v>35</v>
      </c>
      <c r="D38" s="40" t="s">
        <v>71</v>
      </c>
      <c r="E38" s="45" t="s">
        <v>79</v>
      </c>
      <c r="F38" s="42" t="s">
        <v>38</v>
      </c>
      <c r="G38" s="43">
        <v>45413</v>
      </c>
      <c r="H38" s="43">
        <v>45597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1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24" x14ac:dyDescent="0.35">
      <c r="A39" s="32">
        <f t="shared" si="8"/>
        <v>27</v>
      </c>
      <c r="B39" s="39" t="s">
        <v>88</v>
      </c>
      <c r="C39" s="39" t="s">
        <v>45</v>
      </c>
      <c r="D39" s="40" t="s">
        <v>89</v>
      </c>
      <c r="E39" s="45" t="s">
        <v>90</v>
      </c>
      <c r="F39" s="42" t="s">
        <v>38</v>
      </c>
      <c r="G39" s="43">
        <v>45505</v>
      </c>
      <c r="H39" s="43">
        <v>45689</v>
      </c>
      <c r="I39" s="44">
        <v>60000</v>
      </c>
      <c r="J39" s="33"/>
      <c r="K39" s="49">
        <v>3143.58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1715.46</v>
      </c>
      <c r="R39" s="47">
        <f t="shared" si="4"/>
        <v>14435.46</v>
      </c>
      <c r="S39" s="47">
        <f t="shared" si="5"/>
        <v>8405.0400000000009</v>
      </c>
      <c r="T39" s="47">
        <f t="shared" si="6"/>
        <v>9174</v>
      </c>
      <c r="U39" s="44">
        <f t="shared" si="7"/>
        <v>51594.96</v>
      </c>
    </row>
    <row r="40" spans="1:21" s="34" customFormat="1" ht="24" x14ac:dyDescent="0.35">
      <c r="A40" s="32">
        <f t="shared" si="8"/>
        <v>28</v>
      </c>
      <c r="B40" s="39" t="s">
        <v>91</v>
      </c>
      <c r="C40" s="39" t="s">
        <v>45</v>
      </c>
      <c r="D40" s="40" t="s">
        <v>89</v>
      </c>
      <c r="E40" s="45" t="s">
        <v>92</v>
      </c>
      <c r="F40" s="42" t="s">
        <v>38</v>
      </c>
      <c r="G40" s="43">
        <v>45566</v>
      </c>
      <c r="H40" s="43">
        <v>45748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74927.88</v>
      </c>
    </row>
    <row r="41" spans="1:21" s="34" customFormat="1" ht="42" x14ac:dyDescent="0.35">
      <c r="A41" s="32">
        <f t="shared" si="8"/>
        <v>29</v>
      </c>
      <c r="B41" s="39" t="s">
        <v>93</v>
      </c>
      <c r="C41" s="39" t="s">
        <v>45</v>
      </c>
      <c r="D41" s="40" t="s">
        <v>46</v>
      </c>
      <c r="E41" s="45" t="s">
        <v>47</v>
      </c>
      <c r="F41" s="42" t="s">
        <v>38</v>
      </c>
      <c r="G41" s="43">
        <v>45536</v>
      </c>
      <c r="H41" s="43">
        <v>45717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ref="T41:T54" si="12">M41+N41+P41</f>
        <v>13622.51</v>
      </c>
      <c r="U41" s="44">
        <f t="shared" si="7"/>
        <v>74927.88</v>
      </c>
    </row>
    <row r="42" spans="1:21" s="34" customFormat="1" ht="63" x14ac:dyDescent="0.35">
      <c r="A42" s="32">
        <f t="shared" si="8"/>
        <v>30</v>
      </c>
      <c r="B42" s="39" t="s">
        <v>94</v>
      </c>
      <c r="C42" s="39" t="s">
        <v>35</v>
      </c>
      <c r="D42" s="40" t="s">
        <v>46</v>
      </c>
      <c r="E42" s="45" t="s">
        <v>95</v>
      </c>
      <c r="F42" s="42" t="s">
        <v>38</v>
      </c>
      <c r="G42" s="43">
        <v>45566</v>
      </c>
      <c r="H42" s="43">
        <v>45748</v>
      </c>
      <c r="I42" s="44">
        <v>90000</v>
      </c>
      <c r="J42" s="33"/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2"/>
        <v>13622.51</v>
      </c>
      <c r="U42" s="44">
        <f t="shared" si="7"/>
        <v>74927.88</v>
      </c>
    </row>
    <row r="43" spans="1:21" s="34" customFormat="1" ht="56.25" customHeight="1" x14ac:dyDescent="0.35">
      <c r="A43" s="32">
        <f t="shared" si="8"/>
        <v>31</v>
      </c>
      <c r="B43" s="39" t="s">
        <v>96</v>
      </c>
      <c r="C43" s="39" t="s">
        <v>35</v>
      </c>
      <c r="D43" s="40" t="s">
        <v>46</v>
      </c>
      <c r="E43" s="45" t="s">
        <v>97</v>
      </c>
      <c r="F43" s="42" t="s">
        <v>38</v>
      </c>
      <c r="G43" s="43">
        <v>45536</v>
      </c>
      <c r="H43" s="43">
        <v>45717</v>
      </c>
      <c r="I43" s="44">
        <v>60000</v>
      </c>
      <c r="J43" s="33"/>
      <c r="K43" s="44">
        <v>3486.68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7032.68</v>
      </c>
      <c r="T43" s="44">
        <f t="shared" si="12"/>
        <v>9174</v>
      </c>
      <c r="U43" s="44">
        <f t="shared" si="7"/>
        <v>52967.32</v>
      </c>
    </row>
    <row r="44" spans="1:21" s="34" customFormat="1" ht="56.25" customHeight="1" x14ac:dyDescent="0.35">
      <c r="A44" s="32">
        <f t="shared" si="8"/>
        <v>32</v>
      </c>
      <c r="B44" s="39" t="s">
        <v>138</v>
      </c>
      <c r="C44" s="39" t="s">
        <v>45</v>
      </c>
      <c r="D44" s="40" t="s">
        <v>46</v>
      </c>
      <c r="E44" s="45" t="s">
        <v>47</v>
      </c>
      <c r="F44" s="42" t="s">
        <v>38</v>
      </c>
      <c r="G44" s="43">
        <v>45474</v>
      </c>
      <c r="H44" s="43">
        <v>45658</v>
      </c>
      <c r="I44" s="44">
        <v>90000</v>
      </c>
      <c r="J44" s="33"/>
      <c r="K44" s="44">
        <v>9753.1200000000008</v>
      </c>
      <c r="L44" s="44">
        <f t="shared" si="0"/>
        <v>2583</v>
      </c>
      <c r="M44" s="44">
        <f t="shared" si="1"/>
        <v>6390</v>
      </c>
      <c r="N44" s="44">
        <f>77410*1.1%</f>
        <v>851.5100000000001</v>
      </c>
      <c r="O44" s="44">
        <f t="shared" si="2"/>
        <v>2736</v>
      </c>
      <c r="P44" s="44">
        <f t="shared" si="3"/>
        <v>6381</v>
      </c>
      <c r="Q44" s="44">
        <v>0</v>
      </c>
      <c r="R44" s="44">
        <f t="shared" ref="R44" si="13">L44+M44+N44+O44+P44+Q44</f>
        <v>18941.510000000002</v>
      </c>
      <c r="S44" s="44">
        <f t="shared" ref="S44" si="14">K44+L44+O44+Q44</f>
        <v>15072.12</v>
      </c>
      <c r="T44" s="44">
        <f t="shared" ref="T44" si="15">M44+N44+P44</f>
        <v>13622.51</v>
      </c>
      <c r="U44" s="44">
        <f t="shared" ref="U44" si="16">I44-S44</f>
        <v>74927.88</v>
      </c>
    </row>
    <row r="45" spans="1:21" s="34" customFormat="1" ht="56.25" customHeight="1" x14ac:dyDescent="0.35">
      <c r="A45" s="32">
        <f t="shared" si="8"/>
        <v>33</v>
      </c>
      <c r="B45" s="39" t="s">
        <v>139</v>
      </c>
      <c r="C45" s="39" t="s">
        <v>45</v>
      </c>
      <c r="D45" s="40" t="s">
        <v>46</v>
      </c>
      <c r="E45" s="45" t="s">
        <v>47</v>
      </c>
      <c r="F45" s="42" t="s">
        <v>38</v>
      </c>
      <c r="G45" s="43">
        <v>45474</v>
      </c>
      <c r="H45" s="43">
        <v>45658</v>
      </c>
      <c r="I45" s="44">
        <v>90000</v>
      </c>
      <c r="J45" s="33"/>
      <c r="K45" s="44">
        <v>9753.1200000000008</v>
      </c>
      <c r="L45" s="44">
        <f t="shared" ref="L45:L46" si="17">I45*2.87/100</f>
        <v>2583</v>
      </c>
      <c r="M45" s="44">
        <f t="shared" ref="M45:M46" si="18">I45*7.1/100</f>
        <v>6390</v>
      </c>
      <c r="N45" s="44">
        <f t="shared" ref="N45:N46" si="19">77410*1.1%</f>
        <v>851.5100000000001</v>
      </c>
      <c r="O45" s="44">
        <f t="shared" ref="O45:O46" si="20">I45*3.04/100</f>
        <v>2736</v>
      </c>
      <c r="P45" s="44">
        <f t="shared" ref="P45:P46" si="21">+I45*7.09%</f>
        <v>6381</v>
      </c>
      <c r="Q45" s="44">
        <v>0</v>
      </c>
      <c r="R45" s="44">
        <f t="shared" ref="R45:R46" si="22">L45+M45+N45+O45+P45+Q45</f>
        <v>18941.510000000002</v>
      </c>
      <c r="S45" s="44">
        <f t="shared" ref="S45:S46" si="23">K45+L45+O45+Q45</f>
        <v>15072.12</v>
      </c>
      <c r="T45" s="44">
        <f t="shared" ref="T45:T46" si="24">M45+N45+P45</f>
        <v>13622.51</v>
      </c>
      <c r="U45" s="44">
        <f t="shared" ref="U45:U46" si="25">I45-S45</f>
        <v>74927.88</v>
      </c>
    </row>
    <row r="46" spans="1:21" s="34" customFormat="1" ht="56.25" customHeight="1" x14ac:dyDescent="0.35">
      <c r="A46" s="32">
        <f t="shared" si="8"/>
        <v>34</v>
      </c>
      <c r="B46" s="39" t="s">
        <v>140</v>
      </c>
      <c r="C46" s="39" t="s">
        <v>45</v>
      </c>
      <c r="D46" s="40" t="s">
        <v>46</v>
      </c>
      <c r="E46" s="45" t="s">
        <v>47</v>
      </c>
      <c r="F46" s="42" t="s">
        <v>38</v>
      </c>
      <c r="G46" s="43">
        <v>45474</v>
      </c>
      <c r="H46" s="43">
        <v>45658</v>
      </c>
      <c r="I46" s="44">
        <v>90000</v>
      </c>
      <c r="J46" s="33"/>
      <c r="K46" s="44">
        <v>9324.25</v>
      </c>
      <c r="L46" s="44">
        <f t="shared" si="17"/>
        <v>2583</v>
      </c>
      <c r="M46" s="44">
        <f t="shared" si="18"/>
        <v>6390</v>
      </c>
      <c r="N46" s="44">
        <f t="shared" si="19"/>
        <v>851.5100000000001</v>
      </c>
      <c r="O46" s="44">
        <f t="shared" si="20"/>
        <v>2736</v>
      </c>
      <c r="P46" s="44">
        <f t="shared" si="21"/>
        <v>6381</v>
      </c>
      <c r="Q46" s="44">
        <v>1715.46</v>
      </c>
      <c r="R46" s="44">
        <f t="shared" si="22"/>
        <v>20656.97</v>
      </c>
      <c r="S46" s="44">
        <f t="shared" si="23"/>
        <v>16358.71</v>
      </c>
      <c r="T46" s="44">
        <f t="shared" si="24"/>
        <v>13622.51</v>
      </c>
      <c r="U46" s="44">
        <f t="shared" si="25"/>
        <v>73641.290000000008</v>
      </c>
    </row>
    <row r="47" spans="1:21" s="34" customFormat="1" ht="56.25" customHeight="1" x14ac:dyDescent="0.35">
      <c r="A47" s="32">
        <f t="shared" si="8"/>
        <v>35</v>
      </c>
      <c r="B47" s="39" t="s">
        <v>98</v>
      </c>
      <c r="C47" s="39" t="s">
        <v>35</v>
      </c>
      <c r="D47" s="45" t="s">
        <v>99</v>
      </c>
      <c r="E47" s="40" t="s">
        <v>100</v>
      </c>
      <c r="F47" s="43" t="s">
        <v>38</v>
      </c>
      <c r="G47" s="43">
        <v>45474</v>
      </c>
      <c r="H47" s="43">
        <v>45658</v>
      </c>
      <c r="I47" s="44">
        <v>100000</v>
      </c>
      <c r="J47" s="33"/>
      <c r="K47" s="44">
        <v>12105.37</v>
      </c>
      <c r="L47" s="44">
        <f t="shared" si="0"/>
        <v>2870</v>
      </c>
      <c r="M47" s="44">
        <f t="shared" si="1"/>
        <v>7100</v>
      </c>
      <c r="N47" s="44">
        <f t="shared" ref="N47:N53" si="26">77410*1.1%</f>
        <v>851.5100000000001</v>
      </c>
      <c r="O47" s="44">
        <f t="shared" si="2"/>
        <v>3040</v>
      </c>
      <c r="P47" s="44">
        <f t="shared" si="3"/>
        <v>7090.0000000000009</v>
      </c>
      <c r="Q47" s="44">
        <v>0</v>
      </c>
      <c r="R47" s="44">
        <f t="shared" si="4"/>
        <v>20951.510000000002</v>
      </c>
      <c r="S47" s="44">
        <f t="shared" si="5"/>
        <v>18015.370000000003</v>
      </c>
      <c r="T47" s="44">
        <f t="shared" si="12"/>
        <v>15041.510000000002</v>
      </c>
      <c r="U47" s="44">
        <f t="shared" si="7"/>
        <v>81984.63</v>
      </c>
    </row>
    <row r="48" spans="1:21" s="35" customFormat="1" ht="84" customHeight="1" x14ac:dyDescent="0.35">
      <c r="A48" s="32">
        <f t="shared" si="8"/>
        <v>36</v>
      </c>
      <c r="B48" s="39" t="s">
        <v>101</v>
      </c>
      <c r="C48" s="39" t="s">
        <v>45</v>
      </c>
      <c r="D48" s="45" t="s">
        <v>102</v>
      </c>
      <c r="E48" s="40" t="s">
        <v>103</v>
      </c>
      <c r="F48" s="42" t="s">
        <v>38</v>
      </c>
      <c r="G48" s="43">
        <v>45566</v>
      </c>
      <c r="H48" s="43">
        <v>45748</v>
      </c>
      <c r="I48" s="44">
        <v>90000</v>
      </c>
      <c r="J48" s="33"/>
      <c r="K48" s="44">
        <v>9753.1200000000008</v>
      </c>
      <c r="L48" s="44">
        <f t="shared" ref="L48:L69" si="27">I48*2.87/100</f>
        <v>2583</v>
      </c>
      <c r="M48" s="44">
        <f t="shared" ref="M48:M69" si="28">I48*7.1/100</f>
        <v>6390</v>
      </c>
      <c r="N48" s="44">
        <f t="shared" si="26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ref="R48:R69" si="29">L48+M48+N48+O48+P48+Q48</f>
        <v>18941.510000000002</v>
      </c>
      <c r="S48" s="44">
        <f t="shared" si="5"/>
        <v>15072.12</v>
      </c>
      <c r="T48" s="44">
        <f t="shared" si="12"/>
        <v>13622.51</v>
      </c>
      <c r="U48" s="44">
        <f t="shared" ref="U48:U69" si="30">I48-S48</f>
        <v>74927.88</v>
      </c>
    </row>
    <row r="49" spans="1:21" s="34" customFormat="1" ht="82.5" customHeight="1" x14ac:dyDescent="0.35">
      <c r="A49" s="32">
        <f t="shared" si="8"/>
        <v>37</v>
      </c>
      <c r="B49" s="39" t="s">
        <v>104</v>
      </c>
      <c r="C49" s="39" t="s">
        <v>45</v>
      </c>
      <c r="D49" s="45" t="s">
        <v>102</v>
      </c>
      <c r="E49" s="40" t="s">
        <v>105</v>
      </c>
      <c r="F49" s="42" t="s">
        <v>38</v>
      </c>
      <c r="G49" s="43">
        <v>45566</v>
      </c>
      <c r="H49" s="43">
        <v>45748</v>
      </c>
      <c r="I49" s="44">
        <v>160000</v>
      </c>
      <c r="J49" s="33"/>
      <c r="K49" s="44">
        <v>26218.87</v>
      </c>
      <c r="L49" s="44">
        <f t="shared" si="27"/>
        <v>4592</v>
      </c>
      <c r="M49" s="44">
        <f t="shared" si="28"/>
        <v>11360</v>
      </c>
      <c r="N49" s="44">
        <f t="shared" si="26"/>
        <v>851.5100000000001</v>
      </c>
      <c r="O49" s="44">
        <f t="shared" si="2"/>
        <v>4864</v>
      </c>
      <c r="P49" s="44">
        <f t="shared" si="3"/>
        <v>11344</v>
      </c>
      <c r="Q49" s="44">
        <v>0</v>
      </c>
      <c r="R49" s="44">
        <f t="shared" si="29"/>
        <v>33011.509999999995</v>
      </c>
      <c r="S49" s="44">
        <f t="shared" si="5"/>
        <v>35674.869999999995</v>
      </c>
      <c r="T49" s="44">
        <f t="shared" si="12"/>
        <v>23555.510000000002</v>
      </c>
      <c r="U49" s="44">
        <f t="shared" si="30"/>
        <v>124325.13</v>
      </c>
    </row>
    <row r="50" spans="1:21" s="34" customFormat="1" ht="82.5" customHeight="1" x14ac:dyDescent="0.35">
      <c r="A50" s="32">
        <f t="shared" si="8"/>
        <v>38</v>
      </c>
      <c r="B50" s="39" t="s">
        <v>106</v>
      </c>
      <c r="C50" s="39" t="s">
        <v>35</v>
      </c>
      <c r="D50" s="45" t="s">
        <v>46</v>
      </c>
      <c r="E50" s="40" t="s">
        <v>107</v>
      </c>
      <c r="F50" s="42" t="s">
        <v>38</v>
      </c>
      <c r="G50" s="43">
        <v>45413</v>
      </c>
      <c r="H50" s="43">
        <v>45597</v>
      </c>
      <c r="I50" s="44">
        <v>90000</v>
      </c>
      <c r="J50" s="33"/>
      <c r="K50" s="44">
        <v>9753.1200000000008</v>
      </c>
      <c r="L50" s="44">
        <f t="shared" si="27"/>
        <v>2583</v>
      </c>
      <c r="M50" s="44">
        <f t="shared" si="28"/>
        <v>6390</v>
      </c>
      <c r="N50" s="44">
        <f t="shared" si="26"/>
        <v>851.5100000000001</v>
      </c>
      <c r="O50" s="44">
        <f t="shared" si="2"/>
        <v>2736</v>
      </c>
      <c r="P50" s="44">
        <f t="shared" si="3"/>
        <v>6381</v>
      </c>
      <c r="Q50" s="44">
        <v>0</v>
      </c>
      <c r="R50" s="44">
        <f t="shared" si="29"/>
        <v>18941.510000000002</v>
      </c>
      <c r="S50" s="44">
        <f t="shared" si="5"/>
        <v>15072.12</v>
      </c>
      <c r="T50" s="44">
        <f t="shared" si="12"/>
        <v>13622.51</v>
      </c>
      <c r="U50" s="44">
        <f t="shared" si="30"/>
        <v>74927.88</v>
      </c>
    </row>
    <row r="51" spans="1:21" s="34" customFormat="1" ht="82.5" customHeight="1" x14ac:dyDescent="0.35">
      <c r="A51" s="32">
        <f t="shared" si="8"/>
        <v>39</v>
      </c>
      <c r="B51" s="39" t="s">
        <v>108</v>
      </c>
      <c r="C51" s="39" t="s">
        <v>45</v>
      </c>
      <c r="D51" s="40" t="s">
        <v>46</v>
      </c>
      <c r="E51" s="40" t="s">
        <v>109</v>
      </c>
      <c r="F51" s="42" t="s">
        <v>38</v>
      </c>
      <c r="G51" s="43">
        <v>45505</v>
      </c>
      <c r="H51" s="43">
        <v>45689</v>
      </c>
      <c r="I51" s="44">
        <v>160000</v>
      </c>
      <c r="J51" s="33"/>
      <c r="K51" s="44">
        <v>25790</v>
      </c>
      <c r="L51" s="44">
        <f t="shared" si="27"/>
        <v>4592</v>
      </c>
      <c r="M51" s="44">
        <f t="shared" si="28"/>
        <v>11360</v>
      </c>
      <c r="N51" s="44">
        <f t="shared" si="26"/>
        <v>851.5100000000001</v>
      </c>
      <c r="O51" s="44">
        <f t="shared" si="2"/>
        <v>4864</v>
      </c>
      <c r="P51" s="44">
        <f t="shared" si="3"/>
        <v>11344</v>
      </c>
      <c r="Q51" s="46">
        <v>1715.46</v>
      </c>
      <c r="R51" s="44">
        <f t="shared" si="29"/>
        <v>34726.969999999994</v>
      </c>
      <c r="S51" s="44">
        <f t="shared" si="5"/>
        <v>36961.46</v>
      </c>
      <c r="T51" s="44">
        <f t="shared" si="12"/>
        <v>23555.510000000002</v>
      </c>
      <c r="U51" s="44">
        <f t="shared" si="30"/>
        <v>123038.54000000001</v>
      </c>
    </row>
    <row r="52" spans="1:21" s="34" customFormat="1" ht="56.25" customHeight="1" x14ac:dyDescent="0.35">
      <c r="A52" s="32">
        <f t="shared" si="8"/>
        <v>40</v>
      </c>
      <c r="B52" s="39" t="s">
        <v>110</v>
      </c>
      <c r="C52" s="39" t="s">
        <v>35</v>
      </c>
      <c r="D52" s="40" t="s">
        <v>141</v>
      </c>
      <c r="E52" s="40" t="s">
        <v>142</v>
      </c>
      <c r="F52" s="42" t="s">
        <v>38</v>
      </c>
      <c r="G52" s="43">
        <v>45474</v>
      </c>
      <c r="H52" s="43">
        <v>45658</v>
      </c>
      <c r="I52" s="44">
        <v>190000</v>
      </c>
      <c r="J52" s="33"/>
      <c r="K52" s="44">
        <v>33275.620000000003</v>
      </c>
      <c r="L52" s="44">
        <f t="shared" si="27"/>
        <v>5453</v>
      </c>
      <c r="M52" s="44">
        <f t="shared" si="28"/>
        <v>13490</v>
      </c>
      <c r="N52" s="44">
        <f t="shared" si="26"/>
        <v>851.5100000000001</v>
      </c>
      <c r="O52" s="44">
        <f>+I52*3.04%</f>
        <v>5776</v>
      </c>
      <c r="P52" s="44">
        <f t="shared" si="3"/>
        <v>13471</v>
      </c>
      <c r="Q52" s="44">
        <v>0</v>
      </c>
      <c r="R52" s="44">
        <f t="shared" si="29"/>
        <v>39041.509999999995</v>
      </c>
      <c r="S52" s="44">
        <f t="shared" si="5"/>
        <v>44504.62</v>
      </c>
      <c r="T52" s="44">
        <f t="shared" si="12"/>
        <v>27812.510000000002</v>
      </c>
      <c r="U52" s="44">
        <f t="shared" si="30"/>
        <v>145495.38</v>
      </c>
    </row>
    <row r="53" spans="1:21" s="34" customFormat="1" ht="56.25" customHeight="1" x14ac:dyDescent="0.35">
      <c r="A53" s="32">
        <f t="shared" si="8"/>
        <v>41</v>
      </c>
      <c r="B53" s="39" t="s">
        <v>143</v>
      </c>
      <c r="C53" s="39" t="s">
        <v>45</v>
      </c>
      <c r="D53" s="40" t="s">
        <v>141</v>
      </c>
      <c r="E53" s="40" t="s">
        <v>144</v>
      </c>
      <c r="F53" s="42" t="s">
        <v>38</v>
      </c>
      <c r="G53" s="43">
        <v>45474</v>
      </c>
      <c r="H53" s="43">
        <v>45658</v>
      </c>
      <c r="I53" s="44">
        <v>160000</v>
      </c>
      <c r="J53" s="33"/>
      <c r="K53" s="44">
        <v>26218.87</v>
      </c>
      <c r="L53" s="44">
        <f t="shared" si="27"/>
        <v>4592</v>
      </c>
      <c r="M53" s="44">
        <f t="shared" si="28"/>
        <v>11360</v>
      </c>
      <c r="N53" s="44">
        <f t="shared" si="26"/>
        <v>851.5100000000001</v>
      </c>
      <c r="O53" s="44">
        <f>+I53*3.04%</f>
        <v>4864</v>
      </c>
      <c r="P53" s="44">
        <f t="shared" si="3"/>
        <v>11344</v>
      </c>
      <c r="Q53" s="44">
        <v>0</v>
      </c>
      <c r="R53" s="44">
        <f t="shared" ref="R53" si="31">L53+M53+N53+O53+P53+Q53</f>
        <v>33011.509999999995</v>
      </c>
      <c r="S53" s="44">
        <f t="shared" ref="S53" si="32">K53+L53+O53+Q53</f>
        <v>35674.869999999995</v>
      </c>
      <c r="T53" s="44">
        <f t="shared" ref="T53" si="33">M53+N53+P53</f>
        <v>23555.510000000002</v>
      </c>
      <c r="U53" s="44">
        <f t="shared" ref="U53" si="34">I53-S53</f>
        <v>124325.13</v>
      </c>
    </row>
    <row r="54" spans="1:21" s="34" customFormat="1" ht="82.5" customHeight="1" x14ac:dyDescent="0.35">
      <c r="A54" s="32">
        <f t="shared" si="8"/>
        <v>42</v>
      </c>
      <c r="B54" s="39" t="s">
        <v>111</v>
      </c>
      <c r="C54" s="39" t="s">
        <v>35</v>
      </c>
      <c r="D54" s="45" t="s">
        <v>99</v>
      </c>
      <c r="E54" s="40" t="s">
        <v>42</v>
      </c>
      <c r="F54" s="42" t="s">
        <v>38</v>
      </c>
      <c r="G54" s="43">
        <v>45536</v>
      </c>
      <c r="H54" s="43">
        <v>45717</v>
      </c>
      <c r="I54" s="44">
        <v>66000</v>
      </c>
      <c r="J54" s="33"/>
      <c r="K54" s="44">
        <v>4615.76</v>
      </c>
      <c r="L54" s="44">
        <f t="shared" si="27"/>
        <v>1894.2</v>
      </c>
      <c r="M54" s="44">
        <f t="shared" si="28"/>
        <v>4686</v>
      </c>
      <c r="N54" s="44">
        <f>I54*1.1/100</f>
        <v>726</v>
      </c>
      <c r="O54" s="44">
        <f t="shared" ref="O54:O69" si="35">I54*3.04/100</f>
        <v>2006.4</v>
      </c>
      <c r="P54" s="44">
        <f t="shared" ref="P54:P69" si="36">+I54*7.09%</f>
        <v>4679.4000000000005</v>
      </c>
      <c r="Q54" s="44">
        <v>0</v>
      </c>
      <c r="R54" s="44">
        <f t="shared" si="29"/>
        <v>13992</v>
      </c>
      <c r="S54" s="44">
        <f t="shared" si="5"/>
        <v>8516.36</v>
      </c>
      <c r="T54" s="44">
        <f t="shared" si="12"/>
        <v>10091.400000000001</v>
      </c>
      <c r="U54" s="44">
        <f t="shared" si="30"/>
        <v>57483.64</v>
      </c>
    </row>
    <row r="55" spans="1:21" s="34" customFormat="1" ht="60" customHeight="1" x14ac:dyDescent="0.35">
      <c r="A55" s="32">
        <f t="shared" si="8"/>
        <v>43</v>
      </c>
      <c r="B55" s="39" t="s">
        <v>112</v>
      </c>
      <c r="C55" s="39" t="s">
        <v>35</v>
      </c>
      <c r="D55" s="45" t="s">
        <v>99</v>
      </c>
      <c r="E55" s="40" t="s">
        <v>113</v>
      </c>
      <c r="F55" s="42" t="s">
        <v>38</v>
      </c>
      <c r="G55" s="43">
        <v>45444</v>
      </c>
      <c r="H55" s="43">
        <v>45627</v>
      </c>
      <c r="I55" s="44">
        <v>100000</v>
      </c>
      <c r="J55" s="33"/>
      <c r="K55" s="44">
        <v>11676.5</v>
      </c>
      <c r="L55" s="44">
        <f t="shared" si="27"/>
        <v>2870</v>
      </c>
      <c r="M55" s="44">
        <f t="shared" si="28"/>
        <v>7100</v>
      </c>
      <c r="N55" s="44">
        <f t="shared" ref="N55:N66" si="37">77410*1.1%</f>
        <v>851.5100000000001</v>
      </c>
      <c r="O55" s="44">
        <f t="shared" si="35"/>
        <v>3040</v>
      </c>
      <c r="P55" s="44">
        <f t="shared" si="36"/>
        <v>7090.0000000000009</v>
      </c>
      <c r="Q55" s="44">
        <v>1715.46</v>
      </c>
      <c r="R55" s="44">
        <f t="shared" si="29"/>
        <v>22666.97</v>
      </c>
      <c r="S55" s="44">
        <f>+K55+L55+O55+Q55</f>
        <v>19301.96</v>
      </c>
      <c r="T55" s="44">
        <f t="shared" ref="T55:T57" si="38">+M55+N55+P55</f>
        <v>15041.510000000002</v>
      </c>
      <c r="U55" s="44">
        <f t="shared" si="30"/>
        <v>80698.040000000008</v>
      </c>
    </row>
    <row r="56" spans="1:21" s="34" customFormat="1" ht="60" customHeight="1" x14ac:dyDescent="0.35">
      <c r="A56" s="32">
        <f t="shared" si="8"/>
        <v>44</v>
      </c>
      <c r="B56" s="39" t="s">
        <v>147</v>
      </c>
      <c r="C56" s="39" t="s">
        <v>45</v>
      </c>
      <c r="D56" s="45" t="s">
        <v>116</v>
      </c>
      <c r="E56" s="40" t="s">
        <v>145</v>
      </c>
      <c r="F56" s="42" t="s">
        <v>38</v>
      </c>
      <c r="G56" s="43">
        <v>45536</v>
      </c>
      <c r="H56" s="43">
        <v>45717</v>
      </c>
      <c r="I56" s="44">
        <v>90000</v>
      </c>
      <c r="K56" s="44">
        <v>9753.1200000000008</v>
      </c>
      <c r="L56" s="44">
        <f t="shared" si="27"/>
        <v>2583</v>
      </c>
      <c r="M56" s="44">
        <f t="shared" si="28"/>
        <v>6390</v>
      </c>
      <c r="N56" s="44">
        <f t="shared" si="37"/>
        <v>851.5100000000001</v>
      </c>
      <c r="O56" s="44">
        <f t="shared" si="35"/>
        <v>2736</v>
      </c>
      <c r="P56" s="44">
        <f t="shared" si="36"/>
        <v>6381</v>
      </c>
      <c r="Q56" s="44">
        <v>0</v>
      </c>
      <c r="R56" s="44">
        <f t="shared" si="29"/>
        <v>18941.510000000002</v>
      </c>
      <c r="S56" s="44">
        <f t="shared" ref="S56:S57" si="39">+K56+L56+O56+Q56</f>
        <v>15072.12</v>
      </c>
      <c r="T56" s="44">
        <f t="shared" si="38"/>
        <v>13622.51</v>
      </c>
      <c r="U56" s="44">
        <f t="shared" si="30"/>
        <v>74927.88</v>
      </c>
    </row>
    <row r="57" spans="1:21" s="34" customFormat="1" ht="60" customHeight="1" x14ac:dyDescent="0.35">
      <c r="A57" s="32">
        <f t="shared" si="8"/>
        <v>45</v>
      </c>
      <c r="B57" s="39" t="s">
        <v>114</v>
      </c>
      <c r="C57" s="39" t="s">
        <v>45</v>
      </c>
      <c r="D57" s="45" t="s">
        <v>99</v>
      </c>
      <c r="E57" s="40" t="s">
        <v>82</v>
      </c>
      <c r="F57" s="42" t="s">
        <v>38</v>
      </c>
      <c r="G57" s="43">
        <v>45444</v>
      </c>
      <c r="H57" s="43">
        <v>45627</v>
      </c>
      <c r="I57" s="44">
        <v>100000</v>
      </c>
      <c r="J57" s="33"/>
      <c r="K57" s="44">
        <v>12105.37</v>
      </c>
      <c r="L57" s="44">
        <f t="shared" si="27"/>
        <v>2870</v>
      </c>
      <c r="M57" s="44">
        <f t="shared" si="28"/>
        <v>7100</v>
      </c>
      <c r="N57" s="44">
        <f t="shared" si="37"/>
        <v>851.5100000000001</v>
      </c>
      <c r="O57" s="44">
        <f t="shared" si="35"/>
        <v>3040</v>
      </c>
      <c r="P57" s="44">
        <f t="shared" si="36"/>
        <v>7090.0000000000009</v>
      </c>
      <c r="Q57" s="44">
        <v>0</v>
      </c>
      <c r="R57" s="44">
        <f t="shared" si="29"/>
        <v>20951.510000000002</v>
      </c>
      <c r="S57" s="44">
        <f t="shared" si="39"/>
        <v>18015.370000000003</v>
      </c>
      <c r="T57" s="44">
        <f t="shared" si="38"/>
        <v>15041.510000000002</v>
      </c>
      <c r="U57" s="44">
        <f t="shared" si="30"/>
        <v>81984.63</v>
      </c>
    </row>
    <row r="58" spans="1:21" s="34" customFormat="1" ht="60" customHeight="1" x14ac:dyDescent="0.35">
      <c r="A58" s="32">
        <f t="shared" si="8"/>
        <v>46</v>
      </c>
      <c r="B58" s="39" t="s">
        <v>115</v>
      </c>
      <c r="C58" s="39" t="s">
        <v>45</v>
      </c>
      <c r="D58" s="45" t="s">
        <v>116</v>
      </c>
      <c r="E58" s="40" t="s">
        <v>117</v>
      </c>
      <c r="F58" s="42" t="s">
        <v>38</v>
      </c>
      <c r="G58" s="43">
        <v>45536</v>
      </c>
      <c r="H58" s="43">
        <v>45717</v>
      </c>
      <c r="I58" s="44">
        <v>90000</v>
      </c>
      <c r="J58" s="33"/>
      <c r="K58" s="44">
        <v>9753.1200000000008</v>
      </c>
      <c r="L58" s="44">
        <f t="shared" si="27"/>
        <v>2583</v>
      </c>
      <c r="M58" s="44">
        <f t="shared" si="28"/>
        <v>6390</v>
      </c>
      <c r="N58" s="44">
        <f t="shared" si="37"/>
        <v>851.5100000000001</v>
      </c>
      <c r="O58" s="44">
        <f t="shared" si="35"/>
        <v>2736</v>
      </c>
      <c r="P58" s="44">
        <f t="shared" si="36"/>
        <v>6381</v>
      </c>
      <c r="Q58" s="44">
        <v>0</v>
      </c>
      <c r="R58" s="44">
        <f t="shared" si="29"/>
        <v>18941.510000000002</v>
      </c>
      <c r="S58" s="44">
        <f t="shared" ref="S58:S60" si="40">K58+L58+O58+Q58</f>
        <v>15072.12</v>
      </c>
      <c r="T58" s="44">
        <f t="shared" ref="T58:T60" si="41">M58+N58+P58</f>
        <v>13622.51</v>
      </c>
      <c r="U58" s="44">
        <f t="shared" si="30"/>
        <v>74927.88</v>
      </c>
    </row>
    <row r="59" spans="1:21" s="34" customFormat="1" ht="60" customHeight="1" x14ac:dyDescent="0.35">
      <c r="A59" s="32">
        <f t="shared" si="8"/>
        <v>47</v>
      </c>
      <c r="B59" s="39" t="s">
        <v>118</v>
      </c>
      <c r="C59" s="39" t="s">
        <v>45</v>
      </c>
      <c r="D59" s="40" t="s">
        <v>141</v>
      </c>
      <c r="E59" s="40" t="s">
        <v>120</v>
      </c>
      <c r="F59" s="42" t="s">
        <v>38</v>
      </c>
      <c r="G59" s="43">
        <v>45474</v>
      </c>
      <c r="H59" s="43">
        <v>45658</v>
      </c>
      <c r="I59" s="44">
        <v>90000</v>
      </c>
      <c r="J59" s="33"/>
      <c r="K59" s="44">
        <v>9324.25</v>
      </c>
      <c r="L59" s="44">
        <f t="shared" si="27"/>
        <v>2583</v>
      </c>
      <c r="M59" s="44">
        <f t="shared" si="28"/>
        <v>6390</v>
      </c>
      <c r="N59" s="44">
        <f t="shared" si="37"/>
        <v>851.5100000000001</v>
      </c>
      <c r="O59" s="44">
        <f t="shared" si="35"/>
        <v>2736</v>
      </c>
      <c r="P59" s="44">
        <f t="shared" si="36"/>
        <v>6381</v>
      </c>
      <c r="Q59" s="46">
        <v>1715.46</v>
      </c>
      <c r="R59" s="44">
        <f t="shared" si="29"/>
        <v>20656.97</v>
      </c>
      <c r="S59" s="44">
        <f t="shared" si="40"/>
        <v>16358.71</v>
      </c>
      <c r="T59" s="44">
        <f t="shared" si="41"/>
        <v>13622.51</v>
      </c>
      <c r="U59" s="44">
        <f t="shared" si="30"/>
        <v>73641.290000000008</v>
      </c>
    </row>
    <row r="60" spans="1:21" s="34" customFormat="1" ht="60" customHeight="1" x14ac:dyDescent="0.35">
      <c r="A60" s="32">
        <f t="shared" si="8"/>
        <v>48</v>
      </c>
      <c r="B60" s="39" t="s">
        <v>121</v>
      </c>
      <c r="C60" s="39" t="s">
        <v>45</v>
      </c>
      <c r="D60" s="45" t="s">
        <v>119</v>
      </c>
      <c r="E60" s="40" t="s">
        <v>122</v>
      </c>
      <c r="F60" s="42" t="s">
        <v>38</v>
      </c>
      <c r="G60" s="43">
        <v>45536</v>
      </c>
      <c r="H60" s="43">
        <v>45717</v>
      </c>
      <c r="I60" s="44">
        <v>90000</v>
      </c>
      <c r="J60" s="33"/>
      <c r="K60" s="44">
        <v>9753.1200000000008</v>
      </c>
      <c r="L60" s="44">
        <f t="shared" si="27"/>
        <v>2583</v>
      </c>
      <c r="M60" s="44">
        <f t="shared" si="28"/>
        <v>6390</v>
      </c>
      <c r="N60" s="44">
        <f t="shared" si="37"/>
        <v>851.5100000000001</v>
      </c>
      <c r="O60" s="44">
        <f t="shared" si="35"/>
        <v>2736</v>
      </c>
      <c r="P60" s="44">
        <f t="shared" si="36"/>
        <v>6381</v>
      </c>
      <c r="Q60" s="44">
        <v>0</v>
      </c>
      <c r="R60" s="44">
        <f t="shared" si="29"/>
        <v>18941.510000000002</v>
      </c>
      <c r="S60" s="44">
        <f t="shared" si="40"/>
        <v>15072.12</v>
      </c>
      <c r="T60" s="44">
        <f t="shared" si="41"/>
        <v>13622.51</v>
      </c>
      <c r="U60" s="44">
        <f t="shared" si="30"/>
        <v>74927.88</v>
      </c>
    </row>
    <row r="61" spans="1:21" s="34" customFormat="1" ht="60" customHeight="1" x14ac:dyDescent="0.35">
      <c r="A61" s="32">
        <f t="shared" si="8"/>
        <v>49</v>
      </c>
      <c r="B61" s="39" t="s">
        <v>137</v>
      </c>
      <c r="C61" s="39" t="s">
        <v>45</v>
      </c>
      <c r="D61" s="45" t="s">
        <v>119</v>
      </c>
      <c r="E61" s="40" t="s">
        <v>117</v>
      </c>
      <c r="F61" s="42" t="s">
        <v>38</v>
      </c>
      <c r="G61" s="43">
        <v>45444</v>
      </c>
      <c r="H61" s="43">
        <v>45627</v>
      </c>
      <c r="I61" s="44">
        <v>90000</v>
      </c>
      <c r="J61" s="33"/>
      <c r="K61" s="44">
        <v>9753.1200000000008</v>
      </c>
      <c r="L61" s="44">
        <f t="shared" si="27"/>
        <v>2583</v>
      </c>
      <c r="M61" s="44">
        <f t="shared" si="28"/>
        <v>6390</v>
      </c>
      <c r="N61" s="44">
        <f t="shared" si="37"/>
        <v>851.5100000000001</v>
      </c>
      <c r="O61" s="44">
        <f t="shared" si="35"/>
        <v>2736</v>
      </c>
      <c r="P61" s="44">
        <f t="shared" si="36"/>
        <v>6381</v>
      </c>
      <c r="Q61" s="44">
        <v>0</v>
      </c>
      <c r="R61" s="44">
        <f t="shared" si="29"/>
        <v>18941.510000000002</v>
      </c>
      <c r="S61" s="44">
        <f t="shared" ref="S61:S62" si="42">K61+L61+O61+Q61</f>
        <v>15072.12</v>
      </c>
      <c r="T61" s="44">
        <f t="shared" ref="T61:T62" si="43">M61+N61+P61</f>
        <v>13622.51</v>
      </c>
      <c r="U61" s="44">
        <f t="shared" ref="U61:U62" si="44">I61-S61</f>
        <v>74927.88</v>
      </c>
    </row>
    <row r="62" spans="1:21" s="34" customFormat="1" ht="60" customHeight="1" x14ac:dyDescent="0.35">
      <c r="A62" s="32">
        <f t="shared" si="8"/>
        <v>50</v>
      </c>
      <c r="B62" s="39" t="s">
        <v>151</v>
      </c>
      <c r="C62" s="39" t="s">
        <v>35</v>
      </c>
      <c r="D62" s="45" t="s">
        <v>119</v>
      </c>
      <c r="E62" s="40" t="s">
        <v>152</v>
      </c>
      <c r="F62" s="42" t="s">
        <v>38</v>
      </c>
      <c r="G62" s="43">
        <v>45566</v>
      </c>
      <c r="H62" s="43">
        <v>45748</v>
      </c>
      <c r="I62" s="44">
        <v>90000</v>
      </c>
      <c r="J62" s="33"/>
      <c r="K62" s="44">
        <v>9753.1200000000008</v>
      </c>
      <c r="L62" s="44">
        <f t="shared" si="27"/>
        <v>2583</v>
      </c>
      <c r="M62" s="44">
        <f t="shared" si="28"/>
        <v>6390</v>
      </c>
      <c r="N62" s="44">
        <f t="shared" si="37"/>
        <v>851.5100000000001</v>
      </c>
      <c r="O62" s="44">
        <f t="shared" si="35"/>
        <v>2736</v>
      </c>
      <c r="P62" s="44">
        <f t="shared" si="36"/>
        <v>6381</v>
      </c>
      <c r="Q62" s="44">
        <v>0</v>
      </c>
      <c r="R62" s="44">
        <f t="shared" si="29"/>
        <v>18941.510000000002</v>
      </c>
      <c r="S62" s="44">
        <f t="shared" si="42"/>
        <v>15072.12</v>
      </c>
      <c r="T62" s="44">
        <f t="shared" si="43"/>
        <v>13622.51</v>
      </c>
      <c r="U62" s="44">
        <f t="shared" si="44"/>
        <v>74927.88</v>
      </c>
    </row>
    <row r="63" spans="1:21" s="34" customFormat="1" ht="60" customHeight="1" x14ac:dyDescent="0.35">
      <c r="A63" s="32">
        <f t="shared" si="8"/>
        <v>51</v>
      </c>
      <c r="B63" s="39" t="s">
        <v>123</v>
      </c>
      <c r="C63" s="39" t="s">
        <v>45</v>
      </c>
      <c r="D63" s="40" t="s">
        <v>89</v>
      </c>
      <c r="E63" s="40" t="s">
        <v>124</v>
      </c>
      <c r="F63" s="42" t="s">
        <v>38</v>
      </c>
      <c r="G63" s="43">
        <v>45413</v>
      </c>
      <c r="H63" s="43">
        <v>45597</v>
      </c>
      <c r="I63" s="44">
        <v>90000</v>
      </c>
      <c r="J63" s="33"/>
      <c r="K63" s="44">
        <v>9324.25</v>
      </c>
      <c r="L63" s="44">
        <f t="shared" si="27"/>
        <v>2583</v>
      </c>
      <c r="M63" s="44">
        <f t="shared" si="28"/>
        <v>6390</v>
      </c>
      <c r="N63" s="44">
        <f t="shared" si="37"/>
        <v>851.5100000000001</v>
      </c>
      <c r="O63" s="44">
        <f t="shared" si="35"/>
        <v>2736</v>
      </c>
      <c r="P63" s="44">
        <f t="shared" si="36"/>
        <v>6381</v>
      </c>
      <c r="Q63" s="46">
        <v>1715.46</v>
      </c>
      <c r="R63" s="44">
        <f t="shared" si="29"/>
        <v>20656.97</v>
      </c>
      <c r="S63" s="44">
        <f>K63+L63+O63+Q63</f>
        <v>16358.71</v>
      </c>
      <c r="T63" s="44">
        <f>M63+N63+P63</f>
        <v>13622.51</v>
      </c>
      <c r="U63" s="44">
        <f t="shared" si="30"/>
        <v>73641.290000000008</v>
      </c>
    </row>
    <row r="64" spans="1:21" s="34" customFormat="1" ht="56.25" customHeight="1" x14ac:dyDescent="0.35">
      <c r="A64" s="32">
        <f t="shared" si="8"/>
        <v>52</v>
      </c>
      <c r="B64" s="39" t="s">
        <v>125</v>
      </c>
      <c r="C64" s="39" t="s">
        <v>35</v>
      </c>
      <c r="D64" s="40" t="s">
        <v>141</v>
      </c>
      <c r="E64" s="40" t="s">
        <v>120</v>
      </c>
      <c r="F64" s="42" t="s">
        <v>38</v>
      </c>
      <c r="G64" s="43">
        <v>45474</v>
      </c>
      <c r="H64" s="43">
        <v>45658</v>
      </c>
      <c r="I64" s="44">
        <v>90000</v>
      </c>
      <c r="J64" s="33"/>
      <c r="K64" s="44">
        <v>9753.1200000000008</v>
      </c>
      <c r="L64" s="44">
        <f t="shared" si="27"/>
        <v>2583</v>
      </c>
      <c r="M64" s="44">
        <f t="shared" si="28"/>
        <v>6390</v>
      </c>
      <c r="N64" s="44">
        <f t="shared" si="37"/>
        <v>851.5100000000001</v>
      </c>
      <c r="O64" s="44">
        <f t="shared" si="35"/>
        <v>2736</v>
      </c>
      <c r="P64" s="44">
        <f t="shared" si="36"/>
        <v>6381</v>
      </c>
      <c r="Q64" s="44">
        <v>0</v>
      </c>
      <c r="R64" s="44">
        <f t="shared" si="29"/>
        <v>18941.510000000002</v>
      </c>
      <c r="S64" s="44">
        <f t="shared" ref="S64:S69" si="45">K64+L64+O64+Q64</f>
        <v>15072.12</v>
      </c>
      <c r="T64" s="44">
        <f t="shared" ref="T64:T69" si="46">M64+N64+P64</f>
        <v>13622.51</v>
      </c>
      <c r="U64" s="44">
        <f t="shared" si="30"/>
        <v>74927.88</v>
      </c>
    </row>
    <row r="65" spans="1:21" s="34" customFormat="1" ht="56.25" customHeight="1" x14ac:dyDescent="0.35">
      <c r="A65" s="32">
        <f t="shared" si="8"/>
        <v>53</v>
      </c>
      <c r="B65" s="39" t="s">
        <v>126</v>
      </c>
      <c r="C65" s="39" t="s">
        <v>35</v>
      </c>
      <c r="D65" s="45" t="s">
        <v>46</v>
      </c>
      <c r="E65" s="40" t="s">
        <v>107</v>
      </c>
      <c r="F65" s="42" t="s">
        <v>38</v>
      </c>
      <c r="G65" s="43">
        <v>45566</v>
      </c>
      <c r="H65" s="43">
        <v>45748</v>
      </c>
      <c r="I65" s="44">
        <v>90000</v>
      </c>
      <c r="J65" s="33"/>
      <c r="K65" s="44">
        <v>9753.1200000000008</v>
      </c>
      <c r="L65" s="44">
        <f t="shared" si="27"/>
        <v>2583</v>
      </c>
      <c r="M65" s="44">
        <f t="shared" si="28"/>
        <v>6390</v>
      </c>
      <c r="N65" s="44">
        <f t="shared" si="37"/>
        <v>851.5100000000001</v>
      </c>
      <c r="O65" s="44">
        <f t="shared" si="35"/>
        <v>2736</v>
      </c>
      <c r="P65" s="44">
        <f t="shared" si="36"/>
        <v>6381</v>
      </c>
      <c r="Q65" s="44">
        <v>0</v>
      </c>
      <c r="R65" s="44">
        <f t="shared" si="29"/>
        <v>18941.510000000002</v>
      </c>
      <c r="S65" s="44">
        <f t="shared" si="45"/>
        <v>15072.12</v>
      </c>
      <c r="T65" s="44">
        <f t="shared" si="46"/>
        <v>13622.51</v>
      </c>
      <c r="U65" s="44">
        <f t="shared" si="30"/>
        <v>74927.88</v>
      </c>
    </row>
    <row r="66" spans="1:21" s="34" customFormat="1" ht="56.25" customHeight="1" x14ac:dyDescent="0.35">
      <c r="A66" s="32">
        <f t="shared" si="8"/>
        <v>54</v>
      </c>
      <c r="B66" s="39" t="s">
        <v>127</v>
      </c>
      <c r="C66" s="39" t="s">
        <v>35</v>
      </c>
      <c r="D66" s="45" t="s">
        <v>46</v>
      </c>
      <c r="E66" s="40" t="s">
        <v>107</v>
      </c>
      <c r="F66" s="42" t="s">
        <v>38</v>
      </c>
      <c r="G66" s="43">
        <v>45566</v>
      </c>
      <c r="H66" s="43">
        <v>45748</v>
      </c>
      <c r="I66" s="44">
        <v>90000</v>
      </c>
      <c r="J66" s="33"/>
      <c r="K66" s="44">
        <v>9753.1200000000008</v>
      </c>
      <c r="L66" s="44">
        <f t="shared" si="27"/>
        <v>2583</v>
      </c>
      <c r="M66" s="44">
        <f t="shared" si="28"/>
        <v>6390</v>
      </c>
      <c r="N66" s="44">
        <f t="shared" si="37"/>
        <v>851.5100000000001</v>
      </c>
      <c r="O66" s="44">
        <f t="shared" si="35"/>
        <v>2736</v>
      </c>
      <c r="P66" s="44">
        <f t="shared" si="36"/>
        <v>6381</v>
      </c>
      <c r="Q66" s="44">
        <v>0</v>
      </c>
      <c r="R66" s="44">
        <f t="shared" si="29"/>
        <v>18941.510000000002</v>
      </c>
      <c r="S66" s="44">
        <f t="shared" si="45"/>
        <v>15072.12</v>
      </c>
      <c r="T66" s="44">
        <f t="shared" si="46"/>
        <v>13622.51</v>
      </c>
      <c r="U66" s="44">
        <f t="shared" si="30"/>
        <v>74927.88</v>
      </c>
    </row>
    <row r="67" spans="1:21" s="34" customFormat="1" ht="56.25" customHeight="1" x14ac:dyDescent="0.35">
      <c r="A67" s="32">
        <f t="shared" si="8"/>
        <v>55</v>
      </c>
      <c r="B67" s="39" t="s">
        <v>128</v>
      </c>
      <c r="C67" s="39" t="s">
        <v>35</v>
      </c>
      <c r="D67" s="45" t="s">
        <v>46</v>
      </c>
      <c r="E67" s="40" t="s">
        <v>97</v>
      </c>
      <c r="F67" s="42" t="s">
        <v>38</v>
      </c>
      <c r="G67" s="43">
        <v>45413</v>
      </c>
      <c r="H67" s="43">
        <v>45597</v>
      </c>
      <c r="I67" s="44">
        <v>60000</v>
      </c>
      <c r="J67" s="33"/>
      <c r="K67" s="44">
        <v>3486.68</v>
      </c>
      <c r="L67" s="44">
        <f t="shared" si="27"/>
        <v>1722</v>
      </c>
      <c r="M67" s="44">
        <f t="shared" si="28"/>
        <v>4260</v>
      </c>
      <c r="N67" s="44">
        <f>I67*1.1/100</f>
        <v>660</v>
      </c>
      <c r="O67" s="44">
        <f t="shared" si="35"/>
        <v>1824</v>
      </c>
      <c r="P67" s="44">
        <f t="shared" si="36"/>
        <v>4254</v>
      </c>
      <c r="Q67" s="44">
        <v>0</v>
      </c>
      <c r="R67" s="44">
        <f t="shared" si="29"/>
        <v>12720</v>
      </c>
      <c r="S67" s="44">
        <f t="shared" si="45"/>
        <v>7032.68</v>
      </c>
      <c r="T67" s="44">
        <f t="shared" si="46"/>
        <v>9174</v>
      </c>
      <c r="U67" s="44">
        <f t="shared" si="30"/>
        <v>52967.32</v>
      </c>
    </row>
    <row r="68" spans="1:21" s="34" customFormat="1" ht="56.25" customHeight="1" x14ac:dyDescent="0.35">
      <c r="A68" s="32">
        <f t="shared" si="8"/>
        <v>56</v>
      </c>
      <c r="B68" s="39" t="s">
        <v>129</v>
      </c>
      <c r="C68" s="39" t="s">
        <v>35</v>
      </c>
      <c r="D68" s="40" t="s">
        <v>89</v>
      </c>
      <c r="E68" s="40" t="s">
        <v>124</v>
      </c>
      <c r="F68" s="42" t="s">
        <v>38</v>
      </c>
      <c r="G68" s="43">
        <v>45413</v>
      </c>
      <c r="H68" s="43">
        <v>45597</v>
      </c>
      <c r="I68" s="44">
        <v>90000</v>
      </c>
      <c r="J68" s="33"/>
      <c r="K68" s="44">
        <v>9753.1200000000008</v>
      </c>
      <c r="L68" s="44">
        <f t="shared" si="27"/>
        <v>2583</v>
      </c>
      <c r="M68" s="44">
        <f t="shared" si="28"/>
        <v>6390</v>
      </c>
      <c r="N68" s="44">
        <f t="shared" ref="N68:N69" si="47">77410*1.1%</f>
        <v>851.5100000000001</v>
      </c>
      <c r="O68" s="44">
        <f t="shared" si="35"/>
        <v>2736</v>
      </c>
      <c r="P68" s="44">
        <f t="shared" si="36"/>
        <v>6381</v>
      </c>
      <c r="Q68" s="44">
        <v>0</v>
      </c>
      <c r="R68" s="44">
        <f t="shared" si="29"/>
        <v>18941.510000000002</v>
      </c>
      <c r="S68" s="44">
        <f t="shared" si="45"/>
        <v>15072.12</v>
      </c>
      <c r="T68" s="44">
        <f t="shared" si="46"/>
        <v>13622.51</v>
      </c>
      <c r="U68" s="44">
        <f t="shared" si="30"/>
        <v>74927.88</v>
      </c>
    </row>
    <row r="69" spans="1:21" s="34" customFormat="1" ht="56.25" customHeight="1" x14ac:dyDescent="0.35">
      <c r="A69" s="32">
        <f t="shared" si="8"/>
        <v>57</v>
      </c>
      <c r="B69" s="39" t="s">
        <v>130</v>
      </c>
      <c r="C69" s="39" t="s">
        <v>45</v>
      </c>
      <c r="D69" s="40" t="s">
        <v>46</v>
      </c>
      <c r="E69" s="40" t="s">
        <v>148</v>
      </c>
      <c r="F69" s="42" t="s">
        <v>38</v>
      </c>
      <c r="G69" s="43">
        <v>45505</v>
      </c>
      <c r="H69" s="43">
        <v>45689</v>
      </c>
      <c r="I69" s="44">
        <v>110000</v>
      </c>
      <c r="J69" s="33"/>
      <c r="K69" s="44">
        <v>14457.62</v>
      </c>
      <c r="L69" s="44">
        <f t="shared" si="27"/>
        <v>3157</v>
      </c>
      <c r="M69" s="44">
        <f t="shared" si="28"/>
        <v>7810</v>
      </c>
      <c r="N69" s="44">
        <f t="shared" si="47"/>
        <v>851.5100000000001</v>
      </c>
      <c r="O69" s="44">
        <f t="shared" si="35"/>
        <v>3344</v>
      </c>
      <c r="P69" s="44">
        <f t="shared" si="36"/>
        <v>7799.0000000000009</v>
      </c>
      <c r="Q69" s="44">
        <v>0</v>
      </c>
      <c r="R69" s="44">
        <f t="shared" si="29"/>
        <v>22961.510000000002</v>
      </c>
      <c r="S69" s="44">
        <f t="shared" si="45"/>
        <v>20958.620000000003</v>
      </c>
      <c r="T69" s="44">
        <f t="shared" si="46"/>
        <v>16460.510000000002</v>
      </c>
      <c r="U69" s="44">
        <f t="shared" si="30"/>
        <v>89041.38</v>
      </c>
    </row>
    <row r="70" spans="1:21" s="38" customFormat="1" ht="56.25" customHeight="1" x14ac:dyDescent="0.2">
      <c r="A70" s="57" t="s">
        <v>21</v>
      </c>
      <c r="B70" s="57"/>
      <c r="C70" s="57"/>
      <c r="D70" s="57"/>
      <c r="E70" s="57"/>
      <c r="F70" s="57"/>
      <c r="G70" s="36"/>
      <c r="H70" s="36"/>
      <c r="I70" s="37">
        <f t="shared" ref="I70:U70" si="48">SUM(I13:I69)</f>
        <v>5634000</v>
      </c>
      <c r="J70" s="37">
        <f t="shared" si="48"/>
        <v>0</v>
      </c>
      <c r="K70" s="37">
        <f t="shared" si="48"/>
        <v>673823.66999999993</v>
      </c>
      <c r="L70" s="37">
        <f t="shared" si="48"/>
        <v>161695.79999999999</v>
      </c>
      <c r="M70" s="37">
        <f t="shared" si="48"/>
        <v>400014</v>
      </c>
      <c r="N70" s="37">
        <f t="shared" si="48"/>
        <v>47459.500000000007</v>
      </c>
      <c r="O70" s="37">
        <f t="shared" si="48"/>
        <v>171273.60000000001</v>
      </c>
      <c r="P70" s="37">
        <f t="shared" si="48"/>
        <v>399450.60000000003</v>
      </c>
      <c r="Q70" s="37">
        <f t="shared" si="48"/>
        <v>20585.519999999997</v>
      </c>
      <c r="R70" s="37">
        <f t="shared" si="48"/>
        <v>1200479.02</v>
      </c>
      <c r="S70" s="37">
        <f t="shared" si="48"/>
        <v>1027378.5899999997</v>
      </c>
      <c r="T70" s="37">
        <f t="shared" si="48"/>
        <v>846924.10000000044</v>
      </c>
      <c r="U70" s="37">
        <f t="shared" si="48"/>
        <v>4606621.4099999974</v>
      </c>
    </row>
    <row r="71" spans="1:21" s="14" customFormat="1" ht="24" customHeight="1" x14ac:dyDescent="0.2">
      <c r="A71" s="9" t="s">
        <v>3</v>
      </c>
      <c r="B71" s="10"/>
      <c r="C71" s="10"/>
      <c r="D71" s="10"/>
      <c r="E71" s="8"/>
      <c r="F71" s="8"/>
      <c r="G71" s="8"/>
      <c r="H71" s="8"/>
      <c r="I71" s="11"/>
      <c r="J71" s="11"/>
      <c r="K71" s="12"/>
      <c r="L71" s="12"/>
      <c r="M71" s="13"/>
      <c r="N71" s="8"/>
      <c r="O71" s="8"/>
      <c r="P71" s="8"/>
      <c r="Q71" s="8"/>
      <c r="R71" s="12"/>
      <c r="S71" s="12"/>
      <c r="T71" s="12"/>
      <c r="U71" s="8"/>
    </row>
    <row r="72" spans="1:21" s="14" customFormat="1" ht="24" customHeight="1" x14ac:dyDescent="0.2">
      <c r="A72" s="8" t="s">
        <v>27</v>
      </c>
      <c r="B72" s="10"/>
      <c r="C72" s="10"/>
      <c r="D72" s="10"/>
      <c r="E72" s="8"/>
      <c r="F72" s="8"/>
      <c r="G72" s="8"/>
      <c r="H72" s="8"/>
      <c r="I72" s="8"/>
      <c r="J72" s="8"/>
      <c r="K72" s="15"/>
      <c r="L72" s="12"/>
      <c r="M72" s="13"/>
      <c r="N72" s="8"/>
      <c r="O72" s="8"/>
      <c r="P72" s="8"/>
      <c r="Q72" s="8"/>
      <c r="R72" s="12"/>
      <c r="S72" s="12"/>
      <c r="T72" s="12"/>
      <c r="U72" s="8"/>
    </row>
    <row r="73" spans="1:21" s="14" customFormat="1" ht="24" customHeight="1" x14ac:dyDescent="0.2">
      <c r="A73" s="8" t="s">
        <v>30</v>
      </c>
      <c r="B73" s="10"/>
      <c r="C73" s="10"/>
      <c r="D73" s="10"/>
      <c r="E73" s="8"/>
      <c r="F73" s="8"/>
      <c r="G73" s="8"/>
      <c r="H73" s="8"/>
      <c r="I73" s="11" t="s">
        <v>25</v>
      </c>
      <c r="J73" s="11"/>
      <c r="K73" s="16"/>
      <c r="L73" s="12"/>
      <c r="M73" s="13"/>
      <c r="N73" s="12"/>
      <c r="O73" s="12"/>
      <c r="P73" s="17"/>
      <c r="Q73" s="18"/>
      <c r="R73" s="12"/>
      <c r="S73" s="12"/>
      <c r="T73" s="13"/>
      <c r="U73" s="8"/>
    </row>
    <row r="74" spans="1:21" s="14" customFormat="1" ht="24" customHeight="1" x14ac:dyDescent="0.2">
      <c r="A74" s="8" t="s">
        <v>31</v>
      </c>
      <c r="B74" s="10"/>
      <c r="C74" s="10"/>
      <c r="D74" s="10"/>
      <c r="E74" s="8"/>
      <c r="F74" s="8"/>
      <c r="G74" s="8"/>
      <c r="H74" s="8"/>
      <c r="I74" s="19"/>
      <c r="J74" s="19"/>
      <c r="K74" s="19" t="s">
        <v>133</v>
      </c>
      <c r="L74" s="20"/>
      <c r="M74" s="21"/>
      <c r="N74" s="21"/>
      <c r="O74" s="13"/>
      <c r="P74" s="13"/>
      <c r="Q74" s="17"/>
      <c r="R74" s="17"/>
      <c r="S74" s="13"/>
      <c r="T74" s="8"/>
      <c r="U74" s="8"/>
    </row>
    <row r="75" spans="1:21" s="14" customFormat="1" ht="22.5" customHeight="1" x14ac:dyDescent="0.2">
      <c r="A75" s="8" t="s">
        <v>131</v>
      </c>
      <c r="B75" s="10"/>
      <c r="C75" s="10"/>
      <c r="D75" s="10"/>
      <c r="E75" s="8"/>
      <c r="F75" s="10"/>
      <c r="G75" s="10"/>
      <c r="H75" s="10"/>
      <c r="I75" s="22"/>
      <c r="J75" s="22"/>
      <c r="K75" s="22" t="s">
        <v>132</v>
      </c>
      <c r="L75" s="23"/>
      <c r="M75" s="13"/>
      <c r="N75" s="13"/>
      <c r="O75" s="13"/>
      <c r="P75" s="13"/>
      <c r="Q75" s="17"/>
      <c r="R75" s="17"/>
      <c r="S75" s="13"/>
      <c r="T75" s="13"/>
      <c r="U75" s="8"/>
    </row>
    <row r="76" spans="1:21" s="14" customFormat="1" ht="24" customHeight="1" x14ac:dyDescent="0.2">
      <c r="A76" s="24" t="s">
        <v>26</v>
      </c>
      <c r="B76" s="24"/>
      <c r="C76" s="24"/>
      <c r="D76" s="24"/>
      <c r="E76" s="24"/>
      <c r="F76" s="24"/>
      <c r="G76" s="24"/>
      <c r="H76" s="24"/>
      <c r="I76" s="25"/>
      <c r="J76" s="25"/>
      <c r="K76" s="16"/>
      <c r="L76" s="26"/>
      <c r="M76" s="8"/>
      <c r="N76" s="13"/>
      <c r="O76" s="26"/>
      <c r="P76" s="13"/>
      <c r="Q76" s="13"/>
      <c r="R76" s="13"/>
      <c r="S76" s="13"/>
      <c r="T76" s="13"/>
      <c r="U76" s="13"/>
    </row>
    <row r="77" spans="1:21" s="29" customFormat="1" ht="24" customHeigh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27"/>
      <c r="P77" s="28"/>
      <c r="Q77" s="28"/>
      <c r="R77" s="28"/>
      <c r="S77" s="28"/>
      <c r="T77" s="28"/>
      <c r="U77" s="28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77:N77"/>
    <mergeCell ref="L11:M11"/>
    <mergeCell ref="A70:F70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8" fitToHeight="3" orientation="landscape" r:id="rId1"/>
  <headerFooter alignWithMargins="0"/>
  <rowBreaks count="1" manualBreakCount="1">
    <brk id="76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2024-11-05T15:11:32Z</dcterms:modified>
</cp:coreProperties>
</file>