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13_ncr:1_{D8856AA2-39CB-43A0-B7FF-93BC98E9546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Probatorio'!$A$1:$S$27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G6" i="2"/>
  <c r="F6" i="2"/>
  <c r="E6" i="2"/>
  <c r="D6" i="2"/>
  <c r="C6" i="2"/>
  <c r="B6" i="2"/>
  <c r="A6" i="2"/>
  <c r="I19" i="1"/>
  <c r="N16" i="1"/>
  <c r="M16" i="1"/>
  <c r="L16" i="1"/>
  <c r="K16" i="1"/>
  <c r="J16" i="1"/>
  <c r="N15" i="1"/>
  <c r="M15" i="1"/>
  <c r="L15" i="1"/>
  <c r="K15" i="1"/>
  <c r="J15" i="1"/>
  <c r="N14" i="1"/>
  <c r="M14" i="1"/>
  <c r="K14" i="1"/>
  <c r="J14" i="1"/>
  <c r="L14" i="1"/>
  <c r="H9" i="2"/>
  <c r="G9" i="2"/>
  <c r="F9" i="2"/>
  <c r="E9" i="2"/>
  <c r="D9" i="2"/>
  <c r="C9" i="2"/>
  <c r="B9" i="2"/>
  <c r="A9" i="2"/>
  <c r="N17" i="1"/>
  <c r="M17" i="1"/>
  <c r="L17" i="1"/>
  <c r="K17" i="1"/>
  <c r="J17" i="1"/>
  <c r="Q15" i="1" l="1"/>
  <c r="S15" i="1" s="1"/>
  <c r="P15" i="1"/>
  <c r="Q14" i="1"/>
  <c r="S14" i="1" s="1"/>
  <c r="R16" i="1"/>
  <c r="Q16" i="1"/>
  <c r="S16" i="1" s="1"/>
  <c r="R14" i="1"/>
  <c r="P16" i="1"/>
  <c r="Q17" i="1"/>
  <c r="S17" i="1" s="1"/>
  <c r="R15" i="1"/>
  <c r="P14" i="1"/>
  <c r="R17" i="1"/>
  <c r="P17" i="1"/>
  <c r="A15" i="1" l="1"/>
  <c r="A16" i="1" s="1"/>
  <c r="A17" i="1" s="1"/>
  <c r="L8" i="2" l="1"/>
  <c r="L9" i="2" s="1"/>
  <c r="K8" i="2"/>
  <c r="K9" i="2" s="1"/>
  <c r="J8" i="2"/>
  <c r="J9" i="2" s="1"/>
  <c r="I8" i="2"/>
  <c r="I9" i="2" s="1"/>
  <c r="H19" i="1"/>
  <c r="H11" i="2" l="1"/>
  <c r="G11" i="2"/>
  <c r="F11" i="2"/>
  <c r="E11" i="2"/>
  <c r="D11" i="2"/>
  <c r="C11" i="2"/>
  <c r="A11" i="2"/>
  <c r="J6" i="2" l="1"/>
  <c r="B11" i="2"/>
  <c r="K6" i="2"/>
  <c r="L6" i="2"/>
  <c r="I6" i="2"/>
  <c r="O19" i="1" l="1"/>
  <c r="G19" i="1"/>
  <c r="J19" i="1" l="1"/>
  <c r="L19" i="1"/>
  <c r="M19" i="1"/>
  <c r="K19" i="1"/>
  <c r="N19" i="1"/>
  <c r="R19" i="1" l="1"/>
  <c r="S19" i="1"/>
  <c r="P19" i="1"/>
  <c r="Q19" i="1"/>
  <c r="L11" i="2" l="1"/>
  <c r="K11" i="2"/>
  <c r="J11" i="2"/>
  <c r="I11" i="2"/>
  <c r="I5" i="2"/>
  <c r="J5" i="2"/>
  <c r="K5" i="2"/>
  <c r="L5" i="2"/>
</calcChain>
</file>

<file path=xl/sharedStrings.xml><?xml version="1.0" encoding="utf-8"?>
<sst xmlns="http://schemas.openxmlformats.org/spreadsheetml/2006/main" count="74" uniqueCount="49">
  <si>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</si>
  <si>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</si>
  <si>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</si>
  <si>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</si>
  <si>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</si>
  <si>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</si>
  <si>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</si>
  <si>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</si>
  <si>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</si>
  <si>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</si>
  <si>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</si>
  <si>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</si>
  <si>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</si>
  <si>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</si>
  <si>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</si>
  <si>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</si>
  <si>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</si>
  <si>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</si>
  <si>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</si>
  <si>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</si>
  <si>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</si>
  <si>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</si>
  <si>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</si>
  <si>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</si>
  <si>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</si>
  <si>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</si>
  <si>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</si>
  <si>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</si>
  <si>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</si>
  <si>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</si>
  <si>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</si>
  <si>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</si>
  <si>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</si>
  <si>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</si>
  <si>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</si>
  <si>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</si>
  <si>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</si>
  <si>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</si>
  <si>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</si>
  <si>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Femenino</t>
  </si>
  <si>
    <t>Dirección de Servicios</t>
  </si>
  <si>
    <t>Analista de Cuentas Gubernamentales</t>
  </si>
  <si>
    <t>GLORIS MERCEDES ACOSTA RODRIGUEZ</t>
  </si>
  <si>
    <t>Dirección Juridica</t>
  </si>
  <si>
    <t>Paralegal</t>
  </si>
  <si>
    <t>ALBA MARIEL DE LEON RAMIREZ</t>
  </si>
  <si>
    <t>KEYLA NYNOSKA JIMENEZ RAMIREZ</t>
  </si>
  <si>
    <t>ALTAGRACIA ROSANNY BONIFACIO DURAN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</si>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</sst>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tabSelected="1" view="pageBreakPreview" topLeftCell="C5" zoomScale="55" zoomScaleNormal="70" zoomScaleSheetLayoutView="55" workbookViewId="0">
      <selection activeCell="I19" sqref="I19:O19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49" t="s">
        <v>30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4"/>
      <c r="U6" s="14"/>
      <c r="V6" s="14"/>
      <c r="W6" s="14"/>
    </row>
    <row r="7" spans="1:23" s="9" customFormat="1" ht="23.25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9" customFormat="1" ht="61.5" x14ac:dyDescent="0.2">
      <c r="A8" s="66" t="s">
        <v>22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1" t="s">
        <v>48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3" s="18" customFormat="1" ht="43.5" customHeight="1" x14ac:dyDescent="0.2">
      <c r="A11" s="51" t="s">
        <v>18</v>
      </c>
      <c r="B11" s="57" t="s">
        <v>14</v>
      </c>
      <c r="C11" s="57" t="s">
        <v>29</v>
      </c>
      <c r="D11" s="17"/>
      <c r="E11" s="17"/>
      <c r="F11" s="17"/>
      <c r="G11" s="51" t="s">
        <v>16</v>
      </c>
      <c r="H11" s="51" t="s">
        <v>34</v>
      </c>
      <c r="I11" s="52" t="s">
        <v>23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18" customFormat="1" ht="43.5" customHeight="1" x14ac:dyDescent="0.2">
      <c r="A12" s="51"/>
      <c r="B12" s="57"/>
      <c r="C12" s="57"/>
      <c r="D12" s="17" t="s">
        <v>20</v>
      </c>
      <c r="E12" s="17" t="s">
        <v>15</v>
      </c>
      <c r="F12" s="17" t="s">
        <v>19</v>
      </c>
      <c r="G12" s="51"/>
      <c r="H12" s="51"/>
      <c r="I12" s="52"/>
      <c r="J12" s="62" t="s">
        <v>12</v>
      </c>
      <c r="K12" s="62"/>
      <c r="L12" s="56" t="s">
        <v>33</v>
      </c>
      <c r="M12" s="67" t="s">
        <v>13</v>
      </c>
      <c r="N12" s="62"/>
      <c r="O12" s="55" t="s">
        <v>11</v>
      </c>
      <c r="P12" s="68" t="s">
        <v>0</v>
      </c>
      <c r="Q12" s="69" t="s">
        <v>4</v>
      </c>
      <c r="R12" s="53" t="s">
        <v>1</v>
      </c>
      <c r="S12" s="51"/>
    </row>
    <row r="13" spans="1:23" s="18" customFormat="1" ht="43.5" customHeight="1" x14ac:dyDescent="0.2">
      <c r="A13" s="51"/>
      <c r="B13" s="57"/>
      <c r="C13" s="72"/>
      <c r="D13" s="17"/>
      <c r="E13" s="17"/>
      <c r="F13" s="17"/>
      <c r="G13" s="51"/>
      <c r="H13" s="51"/>
      <c r="I13" s="52"/>
      <c r="J13" s="19" t="s">
        <v>5</v>
      </c>
      <c r="K13" s="20" t="s">
        <v>6</v>
      </c>
      <c r="L13" s="56"/>
      <c r="M13" s="19" t="s">
        <v>7</v>
      </c>
      <c r="N13" s="20" t="s">
        <v>8</v>
      </c>
      <c r="O13" s="56"/>
      <c r="P13" s="68"/>
      <c r="Q13" s="70"/>
      <c r="R13" s="54"/>
      <c r="S13" s="51"/>
    </row>
    <row r="14" spans="1:23" s="28" customFormat="1" ht="43.5" customHeight="1" x14ac:dyDescent="0.35">
      <c r="A14" s="21">
        <v>1</v>
      </c>
      <c r="B14" s="22" t="s">
        <v>45</v>
      </c>
      <c r="C14" s="23" t="s">
        <v>39</v>
      </c>
      <c r="D14" s="29" t="s">
        <v>40</v>
      </c>
      <c r="E14" s="30" t="s">
        <v>41</v>
      </c>
      <c r="F14" s="24" t="s">
        <v>38</v>
      </c>
      <c r="G14" s="25">
        <v>90000</v>
      </c>
      <c r="H14" s="26"/>
      <c r="I14" s="25">
        <v>9753.1200000000008</v>
      </c>
      <c r="J14" s="25">
        <f t="shared" ref="J14" si="0">G14*2.87/100</f>
        <v>2583</v>
      </c>
      <c r="K14" s="25">
        <f t="shared" ref="K14" si="1">G14*7.1/100</f>
        <v>6390</v>
      </c>
      <c r="L14" s="25">
        <f t="shared" ref="L14:L16" si="2">77410*1.1%</f>
        <v>851.5100000000001</v>
      </c>
      <c r="M14" s="25">
        <f t="shared" ref="M14" si="3">+G14*3.04%</f>
        <v>2736</v>
      </c>
      <c r="N14" s="25">
        <f t="shared" ref="N14" si="4">+G14*7.09%</f>
        <v>6381</v>
      </c>
      <c r="O14" s="27">
        <v>0</v>
      </c>
      <c r="P14" s="25">
        <f t="shared" ref="P14" si="5">J14+K14+L14+M14+N14+O14</f>
        <v>18941.510000000002</v>
      </c>
      <c r="Q14" s="25">
        <f t="shared" ref="Q14" si="6">+I14+J14+M14+O14</f>
        <v>15072.12</v>
      </c>
      <c r="R14" s="25">
        <f t="shared" ref="R14" si="7">K14+L14+N14</f>
        <v>13622.51</v>
      </c>
      <c r="S14" s="25">
        <f t="shared" ref="S14" si="8">G14-Q14</f>
        <v>74927.88</v>
      </c>
    </row>
    <row r="15" spans="1:23" s="28" customFormat="1" ht="43.5" customHeight="1" x14ac:dyDescent="0.35">
      <c r="A15" s="21">
        <f t="shared" ref="A15:A17" si="9">+A14+1</f>
        <v>2</v>
      </c>
      <c r="B15" s="22" t="s">
        <v>46</v>
      </c>
      <c r="C15" s="23" t="s">
        <v>39</v>
      </c>
      <c r="D15" s="29" t="s">
        <v>40</v>
      </c>
      <c r="E15" s="30" t="s">
        <v>41</v>
      </c>
      <c r="F15" s="24" t="s">
        <v>38</v>
      </c>
      <c r="G15" s="25">
        <v>90000</v>
      </c>
      <c r="H15" s="26"/>
      <c r="I15" s="25">
        <v>9753.1200000000008</v>
      </c>
      <c r="J15" s="25">
        <f t="shared" ref="J15" si="10">G15*2.87/100</f>
        <v>2583</v>
      </c>
      <c r="K15" s="25">
        <f t="shared" ref="K15" si="11">G15*7.1/100</f>
        <v>6390</v>
      </c>
      <c r="L15" s="25">
        <f t="shared" si="2"/>
        <v>851.5100000000001</v>
      </c>
      <c r="M15" s="25">
        <f t="shared" ref="M15" si="12">+G15*3.04%</f>
        <v>2736</v>
      </c>
      <c r="N15" s="25">
        <f t="shared" ref="N15" si="13">+G15*7.09%</f>
        <v>6381</v>
      </c>
      <c r="O15" s="27">
        <v>0</v>
      </c>
      <c r="P15" s="25">
        <f t="shared" ref="P15:P16" si="14">J15+K15+L15+M15+N15+O15</f>
        <v>18941.510000000002</v>
      </c>
      <c r="Q15" s="25">
        <f t="shared" ref="Q15:Q16" si="15">+I15+J15+M15+O15</f>
        <v>15072.12</v>
      </c>
      <c r="R15" s="25">
        <f t="shared" ref="R15:R16" si="16">K15+L15+N15</f>
        <v>13622.51</v>
      </c>
      <c r="S15" s="25">
        <f t="shared" ref="S15:S16" si="17">G15-Q15</f>
        <v>74927.88</v>
      </c>
    </row>
    <row r="16" spans="1:23" s="28" customFormat="1" ht="43.5" customHeight="1" x14ac:dyDescent="0.35">
      <c r="A16" s="21">
        <f t="shared" si="9"/>
        <v>3</v>
      </c>
      <c r="B16" s="22" t="s">
        <v>47</v>
      </c>
      <c r="C16" s="23" t="s">
        <v>39</v>
      </c>
      <c r="D16" s="29" t="s">
        <v>40</v>
      </c>
      <c r="E16" s="30" t="s">
        <v>41</v>
      </c>
      <c r="F16" s="24" t="s">
        <v>38</v>
      </c>
      <c r="G16" s="25">
        <v>90000</v>
      </c>
      <c r="H16" s="26"/>
      <c r="I16" s="25">
        <v>9324.25</v>
      </c>
      <c r="J16" s="25">
        <f t="shared" ref="J16" si="18">G16*2.87/100</f>
        <v>2583</v>
      </c>
      <c r="K16" s="25">
        <f t="shared" ref="K16" si="19">G16*7.1/100</f>
        <v>6390</v>
      </c>
      <c r="L16" s="25">
        <f t="shared" si="2"/>
        <v>851.5100000000001</v>
      </c>
      <c r="M16" s="25">
        <f t="shared" ref="M16" si="20">+G16*3.04%</f>
        <v>2736</v>
      </c>
      <c r="N16" s="25">
        <f t="shared" ref="N16" si="21">+G16*7.09%</f>
        <v>6381</v>
      </c>
      <c r="O16" s="27">
        <v>1715.46</v>
      </c>
      <c r="P16" s="25">
        <f t="shared" si="14"/>
        <v>20656.97</v>
      </c>
      <c r="Q16" s="25">
        <f t="shared" si="15"/>
        <v>16358.71</v>
      </c>
      <c r="R16" s="25">
        <f t="shared" si="16"/>
        <v>13622.51</v>
      </c>
      <c r="S16" s="25">
        <f t="shared" si="17"/>
        <v>73641.290000000008</v>
      </c>
    </row>
    <row r="17" spans="1:19" s="28" customFormat="1" ht="43.5" customHeight="1" x14ac:dyDescent="0.35">
      <c r="A17" s="21">
        <f t="shared" si="9"/>
        <v>4</v>
      </c>
      <c r="B17" s="22" t="s">
        <v>42</v>
      </c>
      <c r="C17" s="23" t="s">
        <v>39</v>
      </c>
      <c r="D17" s="29" t="s">
        <v>43</v>
      </c>
      <c r="E17" s="22" t="s">
        <v>44</v>
      </c>
      <c r="F17" s="24" t="s">
        <v>38</v>
      </c>
      <c r="G17" s="25">
        <v>60000</v>
      </c>
      <c r="H17" s="26"/>
      <c r="I17" s="25">
        <v>3486.68</v>
      </c>
      <c r="J17" s="25">
        <f t="shared" ref="J17" si="22">G17*2.87/100</f>
        <v>1722</v>
      </c>
      <c r="K17" s="25">
        <f t="shared" ref="K17" si="23">G17*7.1/100</f>
        <v>4260</v>
      </c>
      <c r="L17" s="25">
        <f t="shared" ref="L17" si="24">+G17*1.1%</f>
        <v>660.00000000000011</v>
      </c>
      <c r="M17" s="25">
        <f t="shared" ref="M17" si="25">+G17*3.04%</f>
        <v>1824</v>
      </c>
      <c r="N17" s="25">
        <f t="shared" ref="N17" si="26">+G17*7.09%</f>
        <v>4254</v>
      </c>
      <c r="O17" s="27">
        <v>0</v>
      </c>
      <c r="P17" s="25">
        <f t="shared" ref="P17" si="27">J17+K17+L17+M17+N17+O17</f>
        <v>12720</v>
      </c>
      <c r="Q17" s="25">
        <f t="shared" ref="Q17" si="28">+I17+J17+M17+O17</f>
        <v>7032.68</v>
      </c>
      <c r="R17" s="25">
        <f t="shared" ref="R17" si="29">K17+L17+N17</f>
        <v>9174</v>
      </c>
      <c r="S17" s="25">
        <f t="shared" ref="S17" si="30">G17-Q17</f>
        <v>52967.32</v>
      </c>
    </row>
    <row r="18" spans="1:19" s="28" customFormat="1" ht="43.5" customHeight="1" x14ac:dyDescent="0.2">
      <c r="A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s="33" customFormat="1" ht="43.5" customHeight="1" x14ac:dyDescent="0.2">
      <c r="A19" s="60" t="s">
        <v>21</v>
      </c>
      <c r="B19" s="60"/>
      <c r="C19" s="60"/>
      <c r="D19" s="60"/>
      <c r="E19" s="60"/>
      <c r="F19" s="60"/>
      <c r="G19" s="32">
        <f t="shared" ref="G19:P19" si="31">SUM(G14:G18)</f>
        <v>330000</v>
      </c>
      <c r="H19" s="32">
        <f t="shared" si="31"/>
        <v>0</v>
      </c>
      <c r="I19" s="32">
        <f t="shared" si="31"/>
        <v>32317.170000000002</v>
      </c>
      <c r="J19" s="32">
        <f t="shared" si="31"/>
        <v>9471</v>
      </c>
      <c r="K19" s="32">
        <f t="shared" si="31"/>
        <v>23430</v>
      </c>
      <c r="L19" s="32">
        <f t="shared" si="31"/>
        <v>3214.53</v>
      </c>
      <c r="M19" s="32">
        <f t="shared" si="31"/>
        <v>10032</v>
      </c>
      <c r="N19" s="32">
        <f t="shared" si="31"/>
        <v>23397</v>
      </c>
      <c r="O19" s="32">
        <f t="shared" si="31"/>
        <v>1715.46</v>
      </c>
      <c r="P19" s="32">
        <f t="shared" si="31"/>
        <v>71259.990000000005</v>
      </c>
      <c r="Q19" s="32">
        <f>+I19+J19+M19+O19</f>
        <v>53535.63</v>
      </c>
      <c r="R19" s="32">
        <f>SUM(R14:R18)</f>
        <v>50041.53</v>
      </c>
      <c r="S19" s="32">
        <f>SUM(S14:S18)</f>
        <v>276464.37</v>
      </c>
    </row>
    <row r="20" spans="1:19" s="33" customFormat="1" ht="17.25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5"/>
      <c r="K20" s="35"/>
      <c r="L20" s="36"/>
      <c r="M20" s="35"/>
      <c r="N20" s="34"/>
      <c r="O20" s="34"/>
      <c r="P20" s="35"/>
      <c r="Q20" s="35"/>
      <c r="R20" s="35"/>
      <c r="S20" s="35"/>
    </row>
    <row r="21" spans="1:19" s="33" customFormat="1" ht="43.5" customHeight="1" x14ac:dyDescent="0.3">
      <c r="B21" s="37"/>
      <c r="C21" s="37"/>
      <c r="D21" s="37"/>
      <c r="J21" s="38" t="s">
        <v>26</v>
      </c>
      <c r="K21" s="39"/>
      <c r="L21" s="34"/>
      <c r="M21" s="40" t="s">
        <v>27</v>
      </c>
      <c r="N21" s="34"/>
      <c r="O21" s="34"/>
      <c r="P21" s="39"/>
      <c r="Q21" s="39"/>
      <c r="R21" s="39"/>
    </row>
    <row r="22" spans="1:19" s="33" customFormat="1" ht="43.5" customHeight="1" x14ac:dyDescent="0.2">
      <c r="A22" s="34" t="s">
        <v>3</v>
      </c>
      <c r="B22" s="37"/>
      <c r="C22" s="37"/>
      <c r="D22" s="37"/>
      <c r="I22" s="39"/>
      <c r="J22" s="41" t="s">
        <v>35</v>
      </c>
      <c r="K22" s="42"/>
      <c r="P22" s="39"/>
      <c r="Q22" s="39"/>
      <c r="R22" s="39"/>
    </row>
    <row r="23" spans="1:19" s="33" customFormat="1" ht="45" customHeight="1" x14ac:dyDescent="0.2">
      <c r="A23" s="33" t="s">
        <v>28</v>
      </c>
      <c r="B23" s="37"/>
      <c r="C23" s="37"/>
      <c r="D23" s="37"/>
      <c r="I23" s="39"/>
      <c r="J23" s="42" t="s">
        <v>36</v>
      </c>
      <c r="K23" s="42"/>
      <c r="P23" s="39"/>
      <c r="Q23" s="39"/>
      <c r="R23" s="39"/>
    </row>
    <row r="24" spans="1:19" s="33" customFormat="1" ht="36.75" customHeight="1" x14ac:dyDescent="0.2">
      <c r="A24" s="33" t="s">
        <v>31</v>
      </c>
      <c r="B24" s="37"/>
      <c r="C24" s="37"/>
      <c r="D24" s="37"/>
      <c r="G24" s="39"/>
      <c r="H24" s="39"/>
      <c r="I24" s="39"/>
      <c r="J24" s="39"/>
      <c r="K24" s="42"/>
      <c r="L24" s="39"/>
      <c r="M24" s="39"/>
      <c r="N24" s="39"/>
      <c r="O24" s="39"/>
      <c r="P24" s="39"/>
      <c r="Q24" s="39"/>
      <c r="R24" s="42"/>
    </row>
    <row r="25" spans="1:19" s="33" customFormat="1" ht="33.75" customHeight="1" x14ac:dyDescent="0.2">
      <c r="A25" s="33" t="s">
        <v>32</v>
      </c>
      <c r="B25" s="37"/>
      <c r="C25" s="37"/>
      <c r="D25" s="37"/>
      <c r="G25" s="43"/>
      <c r="H25" s="43"/>
      <c r="I25" s="44"/>
      <c r="J25" s="45"/>
      <c r="K25" s="45"/>
      <c r="L25" s="42"/>
      <c r="M25" s="42"/>
      <c r="N25" s="39"/>
      <c r="O25" s="42"/>
      <c r="P25" s="42"/>
      <c r="Q25" s="42"/>
    </row>
    <row r="26" spans="1:19" s="33" customFormat="1" ht="35.25" customHeight="1" x14ac:dyDescent="0.2">
      <c r="A26" s="33" t="s">
        <v>37</v>
      </c>
      <c r="B26" s="37"/>
      <c r="C26" s="37"/>
      <c r="D26" s="37"/>
      <c r="F26" s="37"/>
      <c r="G26" s="33" t="s">
        <v>25</v>
      </c>
      <c r="I26" s="46"/>
      <c r="J26" s="42"/>
      <c r="K26" s="42"/>
      <c r="L26" s="42"/>
      <c r="M26" s="42"/>
      <c r="N26" s="42"/>
      <c r="O26" s="39"/>
      <c r="P26" s="42"/>
      <c r="Q26" s="42"/>
      <c r="R26" s="42"/>
    </row>
    <row r="27" spans="1:19" s="33" customFormat="1" ht="43.5" customHeight="1" x14ac:dyDescent="0.2">
      <c r="A27" s="47" t="s">
        <v>24</v>
      </c>
      <c r="B27" s="47"/>
      <c r="C27" s="47"/>
      <c r="D27" s="47"/>
      <c r="E27" s="47"/>
      <c r="F27" s="47"/>
      <c r="G27" s="48"/>
      <c r="H27" s="48"/>
      <c r="I27" s="46"/>
      <c r="J27" s="42"/>
      <c r="L27" s="42"/>
      <c r="M27" s="42"/>
      <c r="N27" s="42"/>
      <c r="O27" s="42"/>
      <c r="P27" s="42"/>
      <c r="Q27" s="42"/>
      <c r="R27" s="42"/>
      <c r="S27" s="42"/>
    </row>
    <row r="28" spans="1:19" s="2" customFormat="1" ht="24" customHeight="1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6"/>
      <c r="N28" s="6"/>
      <c r="O28" s="6"/>
      <c r="P28" s="6"/>
      <c r="Q28" s="6"/>
      <c r="R28" s="6"/>
      <c r="S28" s="6"/>
    </row>
    <row r="29" spans="1:19" s="2" customFormat="1" ht="24" customHeight="1" x14ac:dyDescent="0.2">
      <c r="B29" s="7"/>
      <c r="C29" s="7"/>
      <c r="D29" s="7"/>
      <c r="J29" s="6"/>
      <c r="K29" s="6"/>
      <c r="M29" s="6"/>
      <c r="N29" s="6"/>
      <c r="O29" s="6"/>
      <c r="P29" s="6"/>
      <c r="Q29" s="6"/>
      <c r="R29" s="6"/>
      <c r="S29" s="6"/>
    </row>
    <row r="30" spans="1:19" s="2" customFormat="1" ht="24" customHeight="1" x14ac:dyDescent="0.2">
      <c r="B30" s="7"/>
      <c r="C30" s="7"/>
      <c r="D30" s="7"/>
      <c r="J30" s="6"/>
      <c r="K30" s="6"/>
      <c r="M30" s="6"/>
      <c r="N30" s="6"/>
      <c r="O30" s="6"/>
      <c r="P30" s="6"/>
      <c r="Q30" s="6"/>
      <c r="R30" s="6"/>
      <c r="S30" s="6"/>
    </row>
    <row r="31" spans="1:19" s="2" customFormat="1" ht="24" customHeight="1" x14ac:dyDescent="0.2">
      <c r="A31" s="3"/>
      <c r="B31" s="7"/>
      <c r="C31" s="7"/>
      <c r="D31" s="7"/>
      <c r="J31" s="6"/>
      <c r="K31" s="6"/>
      <c r="M31" s="6"/>
      <c r="P31" s="6"/>
      <c r="Q31" s="6"/>
      <c r="R31" s="6"/>
      <c r="S31" s="6"/>
    </row>
    <row r="32" spans="1:19" ht="24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24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24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24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5.75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8" spans="1:19" ht="15.75" thickBot="1" x14ac:dyDescent="0.25"/>
    <row r="69" spans="1:19" x14ac:dyDescent="0.2">
      <c r="A69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7:S37"/>
    <mergeCell ref="A33:S33"/>
    <mergeCell ref="A35:S35"/>
    <mergeCell ref="A34:S34"/>
    <mergeCell ref="G11:G13"/>
    <mergeCell ref="I11:I13"/>
    <mergeCell ref="R12:R13"/>
    <mergeCell ref="O12:O13"/>
    <mergeCell ref="L12:L13"/>
    <mergeCell ref="B11:B13"/>
    <mergeCell ref="A36:S36"/>
    <mergeCell ref="A28:L28"/>
    <mergeCell ref="A32:S32"/>
    <mergeCell ref="A19:F19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0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G5" sqref="G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23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11" t="s">
        <v>5</v>
      </c>
      <c r="D3" s="11" t="s">
        <v>6</v>
      </c>
      <c r="E3" s="73"/>
      <c r="F3" s="11" t="s">
        <v>7</v>
      </c>
      <c r="G3" s="11" t="s">
        <v>8</v>
      </c>
      <c r="H3" s="73"/>
      <c r="I3" s="73"/>
      <c r="J3" s="73"/>
      <c r="K3" s="73"/>
      <c r="L3" s="73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330000</v>
      </c>
      <c r="B5" s="10">
        <v>32317.17</v>
      </c>
      <c r="C5" s="10">
        <v>9471</v>
      </c>
      <c r="D5" s="10">
        <v>23430</v>
      </c>
      <c r="E5" s="10">
        <v>3214.53</v>
      </c>
      <c r="F5" s="10">
        <v>10032</v>
      </c>
      <c r="G5" s="10">
        <v>23397</v>
      </c>
      <c r="H5" s="10">
        <v>1715.46</v>
      </c>
      <c r="I5" s="10">
        <f>+H5+G5+F5+E5+D5+C5</f>
        <v>71259.989999999991</v>
      </c>
      <c r="J5" s="10">
        <f>+B5+C5+F5+H5</f>
        <v>53535.63</v>
      </c>
      <c r="K5" s="10">
        <f>+D5+E5+G5</f>
        <v>50041.53</v>
      </c>
      <c r="L5" s="10">
        <f>+A5-B5-C5-F5-H5</f>
        <v>276464.37</v>
      </c>
    </row>
    <row r="6" spans="1:12" x14ac:dyDescent="0.2">
      <c r="A6" s="15">
        <f>+A5</f>
        <v>330000</v>
      </c>
      <c r="B6" s="15">
        <f>+B5</f>
        <v>32317.17</v>
      </c>
      <c r="C6" s="15">
        <f t="shared" ref="C6:H6" si="0">+C5</f>
        <v>9471</v>
      </c>
      <c r="D6" s="15">
        <f t="shared" si="0"/>
        <v>23430</v>
      </c>
      <c r="E6" s="15">
        <f t="shared" si="0"/>
        <v>3214.53</v>
      </c>
      <c r="F6" s="15">
        <f t="shared" si="0"/>
        <v>10032</v>
      </c>
      <c r="G6" s="15">
        <f t="shared" si="0"/>
        <v>23397</v>
      </c>
      <c r="H6" s="15">
        <f t="shared" si="0"/>
        <v>1715.46</v>
      </c>
      <c r="I6" s="15">
        <f>+H6+G6+F6+E6+D6+C6</f>
        <v>71259.989999999991</v>
      </c>
      <c r="J6" s="15">
        <f>+B6+C6+F6+H6</f>
        <v>53535.63</v>
      </c>
      <c r="K6" s="15">
        <f>+D6+E6+G6</f>
        <v>50041.53</v>
      </c>
      <c r="L6" s="15">
        <f>+A6-B6-C6-F6-H6</f>
        <v>276464.37</v>
      </c>
    </row>
    <row r="7" spans="1:12" s="13" customFormat="1" x14ac:dyDescent="0.2"/>
    <row r="8" spans="1:12" x14ac:dyDescent="0.2">
      <c r="A8" s="10">
        <v>330000</v>
      </c>
      <c r="B8" s="10">
        <v>32317.170000000002</v>
      </c>
      <c r="C8" s="10">
        <v>9471</v>
      </c>
      <c r="D8" s="10">
        <v>23430</v>
      </c>
      <c r="E8" s="10">
        <v>3214.53</v>
      </c>
      <c r="F8" s="10">
        <v>10032</v>
      </c>
      <c r="G8" s="10">
        <v>23397</v>
      </c>
      <c r="H8" s="10">
        <v>1715.46</v>
      </c>
      <c r="I8" s="10">
        <f t="shared" ref="I8" si="1">+H8+G8+F8+E8+D8+C8</f>
        <v>71259.989999999991</v>
      </c>
      <c r="J8" s="10">
        <f t="shared" ref="J8" si="2">+B8+C8+F8+H8</f>
        <v>53535.63</v>
      </c>
      <c r="K8" s="10">
        <f t="shared" ref="K8" si="3">+D8+E8+G8</f>
        <v>50041.53</v>
      </c>
      <c r="L8" s="10">
        <f t="shared" ref="L8" si="4">+A8-B8-C8-F8-H8</f>
        <v>276464.37</v>
      </c>
    </row>
    <row r="9" spans="1:12" s="16" customFormat="1" x14ac:dyDescent="0.2">
      <c r="A9" s="15">
        <f t="shared" ref="A9:L9" si="5">+A8</f>
        <v>330000</v>
      </c>
      <c r="B9" s="15">
        <f t="shared" si="5"/>
        <v>32317.170000000002</v>
      </c>
      <c r="C9" s="15">
        <f t="shared" si="5"/>
        <v>9471</v>
      </c>
      <c r="D9" s="15">
        <f t="shared" si="5"/>
        <v>23430</v>
      </c>
      <c r="E9" s="15">
        <f t="shared" si="5"/>
        <v>3214.53</v>
      </c>
      <c r="F9" s="15">
        <f t="shared" si="5"/>
        <v>10032</v>
      </c>
      <c r="G9" s="15">
        <f t="shared" si="5"/>
        <v>23397</v>
      </c>
      <c r="H9" s="15">
        <f t="shared" si="5"/>
        <v>1715.46</v>
      </c>
      <c r="I9" s="10">
        <f t="shared" si="5"/>
        <v>71259.989999999991</v>
      </c>
      <c r="J9" s="10">
        <f t="shared" si="5"/>
        <v>53535.63</v>
      </c>
      <c r="K9" s="10">
        <f t="shared" si="5"/>
        <v>50041.53</v>
      </c>
      <c r="L9" s="10">
        <f t="shared" si="5"/>
        <v>276464.37</v>
      </c>
    </row>
    <row r="10" spans="1:12" x14ac:dyDescent="0.2">
      <c r="H10" s="10"/>
      <c r="I10" s="10"/>
    </row>
    <row r="11" spans="1:12" x14ac:dyDescent="0.2">
      <c r="A11" s="10">
        <f t="shared" ref="A11:L11" si="6">+A6-A9</f>
        <v>0</v>
      </c>
      <c r="B11" s="10">
        <f t="shared" si="6"/>
        <v>0</v>
      </c>
      <c r="C11" s="10">
        <f t="shared" si="6"/>
        <v>0</v>
      </c>
      <c r="D11" s="10">
        <f t="shared" si="6"/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  <c r="J11" s="10">
        <f t="shared" si="6"/>
        <v>0</v>
      </c>
      <c r="K11" s="10">
        <f t="shared" si="6"/>
        <v>0</v>
      </c>
      <c r="L11" s="10">
        <f t="shared" si="6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2024-12-03T15:58:15Z</dcterms:modified>
</cp:coreProperties>
</file>