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falken\RRHH\AÑO 2024\Transparencia\Diciembre\"/>
    </mc:Choice>
  </mc:AlternateContent>
  <xr:revisionPtr revIDLastSave="0" documentId="13_ncr:1_{57866F9C-E9DF-473C-8DFA-36A4BCA651FC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Periodo Probatorio" sheetId="1" r:id="rId1"/>
  </sheets>
  <definedNames>
    <definedName name="_xlnm.Print_Area" localSheetId="0">'Periodo Probatorio'!$A$1:$S$27</definedName>
    <definedName name="_xlnm.Print_Titles" localSheetId="0">'Periodo Probatorio'!$1:$13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7" i="1" l="1"/>
  <c r="S16" i="1"/>
  <c r="S15" i="1"/>
  <c r="S14" i="1"/>
  <c r="I19" i="1"/>
  <c r="N16" i="1"/>
  <c r="M16" i="1"/>
  <c r="L16" i="1"/>
  <c r="K16" i="1"/>
  <c r="J16" i="1"/>
  <c r="N15" i="1"/>
  <c r="M15" i="1"/>
  <c r="L15" i="1"/>
  <c r="K15" i="1"/>
  <c r="J15" i="1"/>
  <c r="N14" i="1"/>
  <c r="M14" i="1"/>
  <c r="K14" i="1"/>
  <c r="J14" i="1"/>
  <c r="L14" i="1"/>
  <c r="N17" i="1"/>
  <c r="M17" i="1"/>
  <c r="L17" i="1"/>
  <c r="K17" i="1"/>
  <c r="J17" i="1"/>
  <c r="Q15" i="1" l="1"/>
  <c r="P15" i="1"/>
  <c r="Q14" i="1"/>
  <c r="R16" i="1"/>
  <c r="Q16" i="1"/>
  <c r="R14" i="1"/>
  <c r="P16" i="1"/>
  <c r="Q17" i="1"/>
  <c r="R15" i="1"/>
  <c r="P14" i="1"/>
  <c r="R17" i="1"/>
  <c r="P17" i="1"/>
  <c r="A15" i="1" l="1"/>
  <c r="A16" i="1" s="1"/>
  <c r="A17" i="1" s="1"/>
  <c r="H19" i="1" l="1"/>
  <c r="O19" i="1" l="1"/>
  <c r="G19" i="1"/>
  <c r="J19" i="1" l="1"/>
  <c r="L19" i="1"/>
  <c r="M19" i="1"/>
  <c r="K19" i="1"/>
  <c r="N19" i="1"/>
  <c r="R19" i="1" l="1"/>
  <c r="S19" i="1"/>
  <c r="P19" i="1"/>
  <c r="Q19" i="1"/>
</calcChain>
</file>

<file path=xl/sharedStrings.xml><?xml version="1.0" encoding="utf-8"?>
<sst xmlns="http://schemas.openxmlformats.org/spreadsheetml/2006/main" count="58" uniqueCount="48">
  <si>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</si>
  <si>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</si>
  <si>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</si>
  <si>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</si>
  <si>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</si>
  <si>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</si>
  <si>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</si>
  <si>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</si>
  <si>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</si>
  <si>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</si>
  <si>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</si>
  <si>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</si>
  <si>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</si>
  <si>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</si>
  <si>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</si>
  <si>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</si>
  <si>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</si>
  <si>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</si>
  <si>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</si>
  <si>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</si>
  <si>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</si>
  <si>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Nómina de Sueldos: Empleados Periodo Probatorio</t>
  </si>
  <si>
    <t xml:space="preserve">         IS/R              (Ley 11-92)     (1*)</t>
  </si>
  <si>
    <t xml:space="preserve"> </t>
  </si>
  <si>
    <t xml:space="preserve">     </t>
  </si>
  <si>
    <t xml:space="preserve">Preparado Por:                                            </t>
  </si>
  <si>
    <t>Aprobado por: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</si>
  <si>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</si>
  <si>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</si>
  <si>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</si>
  <si>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</si>
  <si>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</si>
  <si>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Riesgos Laborales (1.1%) (2*)</t>
  </si>
  <si>
    <t>Regalia Pascual
(RD$)</t>
  </si>
  <si>
    <t xml:space="preserve">Pilar Peña                                                                      Jose Israel Del Orbe                                      </t>
  </si>
  <si>
    <t xml:space="preserve">Directora de Recursos Humanos                          Director de Finanzas                         </t>
  </si>
  <si>
    <t xml:space="preserve">   (4*) Deducción directa declaración TSS del SUIRPLUS por registro de dependientes adicionales al SDSS. RD$1,715.46 por cada dependiente adicional registrado.</t>
  </si>
  <si>
    <t>Periodo Probatorio</t>
  </si>
  <si>
    <t>Femenino</t>
  </si>
  <si>
    <t>Dirección de Servicios</t>
  </si>
  <si>
    <t>Analista de Cuentas Gubernamentales</t>
  </si>
  <si>
    <t>GLORIS MERCEDES ACOSTA RODRIGUEZ</t>
  </si>
  <si>
    <t>Dirección Juridica</t>
  </si>
  <si>
    <t>Paralegal</t>
  </si>
  <si>
    <t>ALBA MARIEL DE LEON RAMIREZ</t>
  </si>
  <si>
    <t>KEYLA NYNOSKA JIMENEZ RAMIREZ</t>
  </si>
  <si>
    <t>ALTAGRACIA ROSANNY BONIFACIO DURAN</t>
  </si>
  <si>
    <t>Correspondiente al mes de diciembre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</si>
</sst>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18"/>
      <name val="Arial"/>
      <family val="2"/>
    </font>
    <font>
      <sz val="18"/>
      <name val="Arial"/>
      <family val="2"/>
    </font>
    <font>
      <b/>
      <sz val="58"/>
      <name val="Century Gothic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b/>
      <sz val="48"/>
      <color theme="0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sz val="18"/>
      <name val="Calibri Light"/>
      <family val="2"/>
    </font>
    <font>
      <sz val="18"/>
      <color rgb="FF000000"/>
      <name val="Calibri Light"/>
      <family val="2"/>
    </font>
    <font>
      <u/>
      <sz val="18"/>
      <name val="Century Gothic"/>
      <family val="2"/>
    </font>
    <font>
      <sz val="18"/>
      <color theme="1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FFFF"/>
        <bgColor rgb="FF000000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</cellStyleXfs>
  <cellXfs count="67">
    <xf numFmtId="0" fontId="0" fillId="0" borderId="0" xfId="0"/>
    <xf numFmtId="0" fontId="4" fillId="3" borderId="2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4" fontId="4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9" fillId="0" borderId="0" xfId="5" applyFont="1" applyAlignment="1">
      <alignment vertical="center"/>
    </xf>
    <xf numFmtId="0" fontId="13" fillId="5" borderId="1" xfId="0" applyFont="1" applyFill="1" applyBorder="1" applyAlignment="1">
      <alignment horizontal="center" vertical="center"/>
    </xf>
    <xf numFmtId="0" fontId="14" fillId="5" borderId="0" xfId="0" applyFont="1" applyFill="1" applyAlignment="1">
      <alignment vertical="center"/>
    </xf>
    <xf numFmtId="0" fontId="13" fillId="5" borderId="0" xfId="0" applyFont="1" applyFill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vertical="top" wrapText="1" readingOrder="1"/>
    </xf>
    <xf numFmtId="0" fontId="15" fillId="0" borderId="3" xfId="0" applyFont="1" applyBorder="1" applyAlignment="1">
      <alignment vertical="center"/>
    </xf>
    <xf numFmtId="0" fontId="15" fillId="0" borderId="3" xfId="0" applyFont="1" applyBorder="1" applyAlignment="1">
      <alignment horizontal="center" vertical="top" wrapText="1" readingOrder="1"/>
    </xf>
    <xf numFmtId="164" fontId="15" fillId="0" borderId="3" xfId="4" applyFont="1" applyFill="1" applyBorder="1" applyAlignment="1">
      <alignment horizontal="right"/>
    </xf>
    <xf numFmtId="164" fontId="14" fillId="0" borderId="3" xfId="4" applyFont="1" applyFill="1" applyBorder="1" applyAlignment="1">
      <alignment horizontal="right"/>
    </xf>
    <xf numFmtId="4" fontId="15" fillId="0" borderId="3" xfId="0" applyNumberFormat="1" applyFont="1" applyBorder="1" applyAlignment="1">
      <alignment horizontal="right"/>
    </xf>
    <xf numFmtId="0" fontId="14" fillId="0" borderId="0" xfId="0" applyFont="1" applyAlignment="1">
      <alignment vertical="center"/>
    </xf>
    <xf numFmtId="0" fontId="16" fillId="0" borderId="3" xfId="0" applyFont="1" applyBorder="1" applyAlignment="1">
      <alignment vertical="top" wrapText="1" readingOrder="1"/>
    </xf>
    <xf numFmtId="0" fontId="15" fillId="0" borderId="3" xfId="0" applyFont="1" applyBorder="1" applyAlignment="1">
      <alignment horizontal="left" vertical="center" readingOrder="1"/>
    </xf>
    <xf numFmtId="0" fontId="14" fillId="3" borderId="0" xfId="0" applyFont="1" applyFill="1" applyAlignment="1">
      <alignment vertical="center"/>
    </xf>
    <xf numFmtId="4" fontId="13" fillId="2" borderId="3" xfId="0" applyNumberFormat="1" applyFont="1" applyFill="1" applyBorder="1" applyAlignment="1">
      <alignment horizontal="right" vertical="center"/>
    </xf>
    <xf numFmtId="0" fontId="14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4" fontId="13" fillId="2" borderId="0" xfId="0" applyNumberFormat="1" applyFont="1" applyFill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0" fontId="13" fillId="0" borderId="0" xfId="0" applyFont="1"/>
    <xf numFmtId="4" fontId="14" fillId="2" borderId="0" xfId="0" applyNumberFormat="1" applyFont="1" applyFill="1" applyAlignment="1">
      <alignment horizontal="center" vertical="center"/>
    </xf>
    <xf numFmtId="0" fontId="13" fillId="6" borderId="0" xfId="0" applyFont="1" applyFill="1" applyAlignment="1">
      <alignment vertical="center"/>
    </xf>
    <xf numFmtId="4" fontId="14" fillId="2" borderId="0" xfId="0" applyNumberFormat="1" applyFont="1" applyFill="1" applyAlignment="1">
      <alignment horizontal="left" vertical="top"/>
    </xf>
    <xf numFmtId="4" fontId="14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vertical="center"/>
    </xf>
    <xf numFmtId="164" fontId="14" fillId="2" borderId="0" xfId="4" applyFont="1" applyFill="1" applyBorder="1" applyAlignment="1">
      <alignment vertical="center"/>
    </xf>
    <xf numFmtId="4" fontId="17" fillId="2" borderId="0" xfId="0" applyNumberFormat="1" applyFont="1" applyFill="1" applyAlignment="1">
      <alignment vertical="center"/>
    </xf>
    <xf numFmtId="164" fontId="14" fillId="2" borderId="0" xfId="4" applyFont="1" applyFill="1" applyAlignment="1">
      <alignment vertical="center"/>
    </xf>
    <xf numFmtId="0" fontId="14" fillId="2" borderId="0" xfId="0" applyFont="1" applyFill="1" applyAlignment="1">
      <alignment horizontal="left" vertical="center"/>
    </xf>
    <xf numFmtId="0" fontId="18" fillId="2" borderId="0" xfId="0" applyFont="1" applyFill="1" applyAlignment="1">
      <alignment vertical="center"/>
    </xf>
    <xf numFmtId="0" fontId="10" fillId="0" borderId="0" xfId="5" applyFont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0" fontId="13" fillId="5" borderId="8" xfId="0" applyFont="1" applyFill="1" applyBorder="1" applyAlignment="1">
      <alignment horizontal="center" vertical="center" wrapText="1"/>
    </xf>
    <xf numFmtId="0" fontId="13" fillId="5" borderId="12" xfId="0" applyFont="1" applyFill="1" applyBorder="1" applyAlignment="1">
      <alignment horizontal="center" vertical="center" wrapText="1"/>
    </xf>
    <xf numFmtId="0" fontId="13" fillId="5" borderId="11" xfId="0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center" vertical="center"/>
    </xf>
    <xf numFmtId="0" fontId="13" fillId="5" borderId="7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/>
    </xf>
    <xf numFmtId="0" fontId="13" fillId="5" borderId="14" xfId="0" applyFont="1" applyFill="1" applyBorder="1" applyAlignment="1">
      <alignment horizontal="center" vertical="center"/>
    </xf>
    <xf numFmtId="0" fontId="13" fillId="5" borderId="1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13" fillId="5" borderId="6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/>
    </xf>
    <xf numFmtId="0" fontId="13" fillId="5" borderId="16" xfId="0" applyFont="1" applyFill="1" applyBorder="1" applyAlignment="1">
      <alignment horizontal="center" vertical="center"/>
    </xf>
  </cellXfs>
  <cellStyles count="6">
    <cellStyle name="Millares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1AC279B2-4949-4F07-B512-E17CB01A91E3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173180</xdr:colOff>
      <xdr:row>2</xdr:row>
      <xdr:rowOff>0</xdr:rowOff>
    </xdr:from>
    <xdr:to>
      <xdr:col>1</xdr:col>
      <xdr:colOff>2182090</xdr:colOff>
      <xdr:row>7</xdr:row>
      <xdr:rowOff>184007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09E73E2A-0526-47DE-A57C-ADB91F1B377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180" y="381000"/>
          <a:ext cx="2684319" cy="252196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17</xdr:col>
      <xdr:colOff>0</xdr:colOff>
      <xdr:row>2</xdr:row>
      <xdr:rowOff>242455</xdr:rowOff>
    </xdr:from>
    <xdr:to>
      <xdr:col>18</xdr:col>
      <xdr:colOff>1330536</xdr:colOff>
      <xdr:row>7</xdr:row>
      <xdr:rowOff>742595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DD2A910-C72F-49CE-5690-0D3AE77065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5381045" y="623455"/>
          <a:ext cx="2923809" cy="2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69"/>
  <sheetViews>
    <sheetView tabSelected="1" view="pageBreakPreview" topLeftCell="A5" zoomScale="55" zoomScaleNormal="70" zoomScaleSheetLayoutView="55" workbookViewId="0">
      <selection activeCell="S15" sqref="S15:S17"/>
    </sheetView>
  </sheetViews>
  <sheetFormatPr baseColWidth="10" defaultColWidth="11.42578125" defaultRowHeight="15" x14ac:dyDescent="0.2"/>
  <cols>
    <col min="1" max="1" width="10" style="8" customWidth="1"/>
    <col min="2" max="2" width="64.85546875" style="5" customWidth="1"/>
    <col min="3" max="3" width="20.5703125" style="5" customWidth="1"/>
    <col min="4" max="4" width="63.140625" style="5" customWidth="1"/>
    <col min="5" max="5" width="55.42578125" style="5" customWidth="1"/>
    <col min="6" max="6" width="26.28515625" style="5" customWidth="1"/>
    <col min="7" max="8" width="29.140625" style="5" customWidth="1"/>
    <col min="9" max="9" width="23" style="8" customWidth="1"/>
    <col min="10" max="10" width="24.42578125" style="8" customWidth="1"/>
    <col min="11" max="11" width="28.140625" style="8" customWidth="1"/>
    <col min="12" max="12" width="23.42578125" style="8" customWidth="1"/>
    <col min="13" max="13" width="25" style="8" customWidth="1"/>
    <col min="14" max="14" width="27.5703125" style="8" customWidth="1"/>
    <col min="15" max="15" width="30.85546875" style="8" customWidth="1"/>
    <col min="16" max="16" width="24.7109375" style="8" customWidth="1"/>
    <col min="17" max="17" width="25.28515625" style="8" bestFit="1" customWidth="1"/>
    <col min="18" max="18" width="23.85546875" style="8" customWidth="1"/>
    <col min="19" max="19" width="26.7109375" style="8" customWidth="1"/>
    <col min="20" max="20" width="15.85546875" style="5" customWidth="1"/>
    <col min="21" max="21" width="15.28515625" style="5" customWidth="1"/>
    <col min="22" max="16384" width="11.42578125" style="5"/>
  </cols>
  <sheetData>
    <row r="1" spans="1:23" s="2" customFormat="1" x14ac:dyDescent="0.2"/>
    <row r="2" spans="1:23" s="2" customFormat="1" x14ac:dyDescent="0.2"/>
    <row r="3" spans="1:23" s="2" customFormat="1" ht="30" customHeight="1" x14ac:dyDescent="0.2">
      <c r="I3" s="3"/>
    </row>
    <row r="4" spans="1:23" s="2" customFormat="1" x14ac:dyDescent="0.2"/>
    <row r="5" spans="1:23" s="2" customFormat="1" ht="45.75" customHeight="1" x14ac:dyDescent="0.2"/>
    <row r="6" spans="1:23" s="2" customFormat="1" ht="69" customHeight="1" x14ac:dyDescent="0.2">
      <c r="A6" s="43" t="s">
        <v>29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10"/>
      <c r="U6" s="10"/>
      <c r="V6" s="10"/>
      <c r="W6" s="10"/>
    </row>
    <row r="7" spans="1:23" s="9" customFormat="1" ht="23.25" x14ac:dyDescent="0.2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</row>
    <row r="8" spans="1:23" s="9" customFormat="1" ht="61.5" x14ac:dyDescent="0.2">
      <c r="A8" s="60" t="s">
        <v>21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</row>
    <row r="9" spans="1:23" s="2" customFormat="1" ht="15.75" hidden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23" s="2" customFormat="1" ht="54.75" customHeight="1" x14ac:dyDescent="0.2">
      <c r="A10" s="65" t="s">
        <v>47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</row>
    <row r="11" spans="1:23" s="12" customFormat="1" ht="43.5" customHeight="1" x14ac:dyDescent="0.2">
      <c r="A11" s="45" t="s">
        <v>17</v>
      </c>
      <c r="B11" s="51" t="s">
        <v>13</v>
      </c>
      <c r="C11" s="51" t="s">
        <v>28</v>
      </c>
      <c r="D11" s="11"/>
      <c r="E11" s="11"/>
      <c r="F11" s="11"/>
      <c r="G11" s="45" t="s">
        <v>15</v>
      </c>
      <c r="H11" s="45" t="s">
        <v>33</v>
      </c>
      <c r="I11" s="46" t="s">
        <v>22</v>
      </c>
      <c r="J11" s="57" t="s">
        <v>9</v>
      </c>
      <c r="K11" s="57"/>
      <c r="L11" s="57"/>
      <c r="M11" s="57"/>
      <c r="N11" s="57"/>
      <c r="O11" s="57"/>
      <c r="P11" s="58"/>
      <c r="Q11" s="59" t="s">
        <v>2</v>
      </c>
      <c r="R11" s="56"/>
      <c r="S11" s="45" t="s">
        <v>16</v>
      </c>
    </row>
    <row r="12" spans="1:23" s="12" customFormat="1" ht="43.5" customHeight="1" x14ac:dyDescent="0.2">
      <c r="A12" s="45"/>
      <c r="B12" s="51"/>
      <c r="C12" s="51"/>
      <c r="D12" s="11" t="s">
        <v>19</v>
      </c>
      <c r="E12" s="11" t="s">
        <v>14</v>
      </c>
      <c r="F12" s="11" t="s">
        <v>18</v>
      </c>
      <c r="G12" s="45"/>
      <c r="H12" s="45"/>
      <c r="I12" s="46"/>
      <c r="J12" s="56" t="s">
        <v>11</v>
      </c>
      <c r="K12" s="56"/>
      <c r="L12" s="50" t="s">
        <v>32</v>
      </c>
      <c r="M12" s="61" t="s">
        <v>12</v>
      </c>
      <c r="N12" s="56"/>
      <c r="O12" s="49" t="s">
        <v>10</v>
      </c>
      <c r="P12" s="62" t="s">
        <v>0</v>
      </c>
      <c r="Q12" s="63" t="s">
        <v>4</v>
      </c>
      <c r="R12" s="47" t="s">
        <v>1</v>
      </c>
      <c r="S12" s="45"/>
    </row>
    <row r="13" spans="1:23" s="12" customFormat="1" ht="43.5" customHeight="1" x14ac:dyDescent="0.2">
      <c r="A13" s="45"/>
      <c r="B13" s="51"/>
      <c r="C13" s="66"/>
      <c r="D13" s="11"/>
      <c r="E13" s="11"/>
      <c r="F13" s="11"/>
      <c r="G13" s="45"/>
      <c r="H13" s="45"/>
      <c r="I13" s="46"/>
      <c r="J13" s="13" t="s">
        <v>5</v>
      </c>
      <c r="K13" s="14" t="s">
        <v>6</v>
      </c>
      <c r="L13" s="50"/>
      <c r="M13" s="13" t="s">
        <v>7</v>
      </c>
      <c r="N13" s="14" t="s">
        <v>8</v>
      </c>
      <c r="O13" s="50"/>
      <c r="P13" s="62"/>
      <c r="Q13" s="64"/>
      <c r="R13" s="48"/>
      <c r="S13" s="45"/>
    </row>
    <row r="14" spans="1:23" s="22" customFormat="1" ht="43.5" customHeight="1" x14ac:dyDescent="0.35">
      <c r="A14" s="15">
        <v>1</v>
      </c>
      <c r="B14" s="16" t="s">
        <v>44</v>
      </c>
      <c r="C14" s="17" t="s">
        <v>38</v>
      </c>
      <c r="D14" s="23" t="s">
        <v>39</v>
      </c>
      <c r="E14" s="24" t="s">
        <v>40</v>
      </c>
      <c r="F14" s="18" t="s">
        <v>37</v>
      </c>
      <c r="G14" s="19">
        <v>90000</v>
      </c>
      <c r="H14" s="20">
        <v>88750</v>
      </c>
      <c r="I14" s="19">
        <v>9753.1200000000008</v>
      </c>
      <c r="J14" s="19">
        <f t="shared" ref="J14" si="0">G14*2.87/100</f>
        <v>2583</v>
      </c>
      <c r="K14" s="19">
        <f t="shared" ref="K14" si="1">G14*7.1/100</f>
        <v>6390</v>
      </c>
      <c r="L14" s="19">
        <f t="shared" ref="L14:L16" si="2">77410*1.1%</f>
        <v>851.5100000000001</v>
      </c>
      <c r="M14" s="19">
        <f t="shared" ref="M14" si="3">+G14*3.04%</f>
        <v>2736</v>
      </c>
      <c r="N14" s="19">
        <f t="shared" ref="N14" si="4">+G14*7.09%</f>
        <v>6381</v>
      </c>
      <c r="O14" s="21">
        <v>0</v>
      </c>
      <c r="P14" s="19">
        <f t="shared" ref="P14" si="5">J14+K14+L14+M14+N14+O14</f>
        <v>18941.510000000002</v>
      </c>
      <c r="Q14" s="19">
        <f t="shared" ref="Q14" si="6">+I14+J14+M14+O14</f>
        <v>15072.12</v>
      </c>
      <c r="R14" s="19">
        <f t="shared" ref="R14" si="7">K14+L14+N14</f>
        <v>13622.51</v>
      </c>
      <c r="S14" s="19">
        <f>G14-Q14+H14</f>
        <v>163677.88</v>
      </c>
    </row>
    <row r="15" spans="1:23" s="22" customFormat="1" ht="43.5" customHeight="1" x14ac:dyDescent="0.35">
      <c r="A15" s="15">
        <f t="shared" ref="A15:A17" si="8">+A14+1</f>
        <v>2</v>
      </c>
      <c r="B15" s="16" t="s">
        <v>45</v>
      </c>
      <c r="C15" s="17" t="s">
        <v>38</v>
      </c>
      <c r="D15" s="23" t="s">
        <v>39</v>
      </c>
      <c r="E15" s="24" t="s">
        <v>40</v>
      </c>
      <c r="F15" s="18" t="s">
        <v>37</v>
      </c>
      <c r="G15" s="19">
        <v>90000</v>
      </c>
      <c r="H15" s="20">
        <v>66500</v>
      </c>
      <c r="I15" s="19">
        <v>9753.1200000000008</v>
      </c>
      <c r="J15" s="19">
        <f t="shared" ref="J15" si="9">G15*2.87/100</f>
        <v>2583</v>
      </c>
      <c r="K15" s="19">
        <f t="shared" ref="K15" si="10">G15*7.1/100</f>
        <v>6390</v>
      </c>
      <c r="L15" s="19">
        <f t="shared" si="2"/>
        <v>851.5100000000001</v>
      </c>
      <c r="M15" s="19">
        <f t="shared" ref="M15" si="11">+G15*3.04%</f>
        <v>2736</v>
      </c>
      <c r="N15" s="19">
        <f t="shared" ref="N15" si="12">+G15*7.09%</f>
        <v>6381</v>
      </c>
      <c r="O15" s="21">
        <v>0</v>
      </c>
      <c r="P15" s="19">
        <f t="shared" ref="P15:P16" si="13">J15+K15+L15+M15+N15+O15</f>
        <v>18941.510000000002</v>
      </c>
      <c r="Q15" s="19">
        <f t="shared" ref="Q15:Q16" si="14">+I15+J15+M15+O15</f>
        <v>15072.12</v>
      </c>
      <c r="R15" s="19">
        <f t="shared" ref="R15:R16" si="15">K15+L15+N15</f>
        <v>13622.51</v>
      </c>
      <c r="S15" s="19">
        <f t="shared" ref="S15:S17" si="16">G15-Q15+H15</f>
        <v>141427.88</v>
      </c>
    </row>
    <row r="16" spans="1:23" s="22" customFormat="1" ht="43.5" customHeight="1" x14ac:dyDescent="0.35">
      <c r="A16" s="15">
        <f t="shared" si="8"/>
        <v>3</v>
      </c>
      <c r="B16" s="16" t="s">
        <v>46</v>
      </c>
      <c r="C16" s="17" t="s">
        <v>38</v>
      </c>
      <c r="D16" s="23" t="s">
        <v>39</v>
      </c>
      <c r="E16" s="24" t="s">
        <v>40</v>
      </c>
      <c r="F16" s="18" t="s">
        <v>37</v>
      </c>
      <c r="G16" s="19">
        <v>90000</v>
      </c>
      <c r="H16" s="20">
        <v>66500</v>
      </c>
      <c r="I16" s="19">
        <v>9324.25</v>
      </c>
      <c r="J16" s="19">
        <f t="shared" ref="J16" si="17">G16*2.87/100</f>
        <v>2583</v>
      </c>
      <c r="K16" s="19">
        <f t="shared" ref="K16" si="18">G16*7.1/100</f>
        <v>6390</v>
      </c>
      <c r="L16" s="19">
        <f t="shared" si="2"/>
        <v>851.5100000000001</v>
      </c>
      <c r="M16" s="19">
        <f t="shared" ref="M16" si="19">+G16*3.04%</f>
        <v>2736</v>
      </c>
      <c r="N16" s="19">
        <f t="shared" ref="N16" si="20">+G16*7.09%</f>
        <v>6381</v>
      </c>
      <c r="O16" s="21">
        <v>1715.46</v>
      </c>
      <c r="P16" s="19">
        <f t="shared" si="13"/>
        <v>20656.97</v>
      </c>
      <c r="Q16" s="19">
        <f t="shared" si="14"/>
        <v>16358.71</v>
      </c>
      <c r="R16" s="19">
        <f t="shared" si="15"/>
        <v>13622.51</v>
      </c>
      <c r="S16" s="19">
        <f t="shared" si="16"/>
        <v>140141.29</v>
      </c>
    </row>
    <row r="17" spans="1:19" s="22" customFormat="1" ht="43.5" customHeight="1" x14ac:dyDescent="0.35">
      <c r="A17" s="15">
        <f t="shared" si="8"/>
        <v>4</v>
      </c>
      <c r="B17" s="16" t="s">
        <v>41</v>
      </c>
      <c r="C17" s="17" t="s">
        <v>38</v>
      </c>
      <c r="D17" s="23" t="s">
        <v>42</v>
      </c>
      <c r="E17" s="16" t="s">
        <v>43</v>
      </c>
      <c r="F17" s="18" t="s">
        <v>37</v>
      </c>
      <c r="G17" s="19">
        <v>60000</v>
      </c>
      <c r="H17" s="20">
        <v>35000</v>
      </c>
      <c r="I17" s="19">
        <v>3486.68</v>
      </c>
      <c r="J17" s="19">
        <f t="shared" ref="J17" si="21">G17*2.87/100</f>
        <v>1722</v>
      </c>
      <c r="K17" s="19">
        <f t="shared" ref="K17" si="22">G17*7.1/100</f>
        <v>4260</v>
      </c>
      <c r="L17" s="19">
        <f t="shared" ref="L17" si="23">+G17*1.1%</f>
        <v>660.00000000000011</v>
      </c>
      <c r="M17" s="19">
        <f t="shared" ref="M17" si="24">+G17*3.04%</f>
        <v>1824</v>
      </c>
      <c r="N17" s="19">
        <f t="shared" ref="N17" si="25">+G17*7.09%</f>
        <v>4254</v>
      </c>
      <c r="O17" s="21">
        <v>0</v>
      </c>
      <c r="P17" s="19">
        <f t="shared" ref="P17" si="26">J17+K17+L17+M17+N17+O17</f>
        <v>12720</v>
      </c>
      <c r="Q17" s="19">
        <f t="shared" ref="Q17" si="27">+I17+J17+M17+O17</f>
        <v>7032.68</v>
      </c>
      <c r="R17" s="19">
        <f t="shared" ref="R17" si="28">K17+L17+N17</f>
        <v>9174</v>
      </c>
      <c r="S17" s="19">
        <f t="shared" si="16"/>
        <v>87967.32</v>
      </c>
    </row>
    <row r="18" spans="1:19" s="22" customFormat="1" ht="43.5" customHeight="1" x14ac:dyDescent="0.2">
      <c r="A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</row>
    <row r="19" spans="1:19" s="27" customFormat="1" ht="43.5" customHeight="1" x14ac:dyDescent="0.2">
      <c r="A19" s="54" t="s">
        <v>20</v>
      </c>
      <c r="B19" s="54"/>
      <c r="C19" s="54"/>
      <c r="D19" s="54"/>
      <c r="E19" s="54"/>
      <c r="F19" s="54"/>
      <c r="G19" s="26">
        <f t="shared" ref="G19:P19" si="29">SUM(G14:G18)</f>
        <v>330000</v>
      </c>
      <c r="H19" s="26">
        <f t="shared" si="29"/>
        <v>256750</v>
      </c>
      <c r="I19" s="26">
        <f t="shared" si="29"/>
        <v>32317.170000000002</v>
      </c>
      <c r="J19" s="26">
        <f t="shared" si="29"/>
        <v>9471</v>
      </c>
      <c r="K19" s="26">
        <f t="shared" si="29"/>
        <v>23430</v>
      </c>
      <c r="L19" s="26">
        <f t="shared" si="29"/>
        <v>3214.53</v>
      </c>
      <c r="M19" s="26">
        <f t="shared" si="29"/>
        <v>10032</v>
      </c>
      <c r="N19" s="26">
        <f t="shared" si="29"/>
        <v>23397</v>
      </c>
      <c r="O19" s="26">
        <f t="shared" si="29"/>
        <v>1715.46</v>
      </c>
      <c r="P19" s="26">
        <f t="shared" si="29"/>
        <v>71259.990000000005</v>
      </c>
      <c r="Q19" s="26">
        <f>+I19+J19+M19+O19</f>
        <v>53535.63</v>
      </c>
      <c r="R19" s="26">
        <f>SUM(R14:R18)</f>
        <v>50041.53</v>
      </c>
      <c r="S19" s="26">
        <f>SUM(S14:S18)</f>
        <v>533214.37000000011</v>
      </c>
    </row>
    <row r="20" spans="1:19" s="27" customFormat="1" ht="17.25" customHeight="1" x14ac:dyDescent="0.2">
      <c r="A20" s="28"/>
      <c r="B20" s="28"/>
      <c r="C20" s="28"/>
      <c r="D20" s="28"/>
      <c r="E20" s="28"/>
      <c r="F20" s="28"/>
      <c r="G20" s="28"/>
      <c r="H20" s="28"/>
      <c r="I20" s="28"/>
      <c r="J20" s="29"/>
      <c r="K20" s="29"/>
      <c r="L20" s="30"/>
      <c r="M20" s="29"/>
      <c r="N20" s="28"/>
      <c r="O20" s="28"/>
      <c r="P20" s="29"/>
      <c r="Q20" s="29"/>
      <c r="R20" s="29"/>
      <c r="S20" s="29"/>
    </row>
    <row r="21" spans="1:19" s="27" customFormat="1" ht="43.5" customHeight="1" x14ac:dyDescent="0.3">
      <c r="B21" s="31"/>
      <c r="C21" s="31"/>
      <c r="D21" s="31"/>
      <c r="J21" s="32" t="s">
        <v>25</v>
      </c>
      <c r="K21" s="33"/>
      <c r="L21" s="28"/>
      <c r="M21" s="34" t="s">
        <v>26</v>
      </c>
      <c r="N21" s="28"/>
      <c r="O21" s="28"/>
      <c r="P21" s="33"/>
      <c r="Q21" s="33"/>
      <c r="R21" s="33"/>
    </row>
    <row r="22" spans="1:19" s="27" customFormat="1" ht="43.5" customHeight="1" x14ac:dyDescent="0.2">
      <c r="A22" s="28" t="s">
        <v>3</v>
      </c>
      <c r="B22" s="31"/>
      <c r="C22" s="31"/>
      <c r="D22" s="31"/>
      <c r="I22" s="33"/>
      <c r="J22" s="35" t="s">
        <v>34</v>
      </c>
      <c r="K22" s="36"/>
      <c r="P22" s="33"/>
      <c r="Q22" s="33"/>
      <c r="R22" s="33"/>
    </row>
    <row r="23" spans="1:19" s="27" customFormat="1" ht="45" customHeight="1" x14ac:dyDescent="0.2">
      <c r="A23" s="27" t="s">
        <v>27</v>
      </c>
      <c r="B23" s="31"/>
      <c r="C23" s="31"/>
      <c r="D23" s="31"/>
      <c r="I23" s="33"/>
      <c r="J23" s="36" t="s">
        <v>35</v>
      </c>
      <c r="K23" s="36"/>
      <c r="P23" s="33"/>
      <c r="Q23" s="33"/>
      <c r="R23" s="33"/>
    </row>
    <row r="24" spans="1:19" s="27" customFormat="1" ht="36.75" customHeight="1" x14ac:dyDescent="0.2">
      <c r="A24" s="27" t="s">
        <v>30</v>
      </c>
      <c r="B24" s="31"/>
      <c r="C24" s="31"/>
      <c r="D24" s="31"/>
      <c r="G24" s="33"/>
      <c r="H24" s="33"/>
      <c r="I24" s="33"/>
      <c r="J24" s="33"/>
      <c r="K24" s="36"/>
      <c r="L24" s="33"/>
      <c r="M24" s="33"/>
      <c r="N24" s="33"/>
      <c r="O24" s="33"/>
      <c r="P24" s="33"/>
      <c r="Q24" s="33"/>
      <c r="R24" s="36"/>
    </row>
    <row r="25" spans="1:19" s="27" customFormat="1" ht="33.75" customHeight="1" x14ac:dyDescent="0.2">
      <c r="A25" s="27" t="s">
        <v>31</v>
      </c>
      <c r="B25" s="31"/>
      <c r="C25" s="31"/>
      <c r="D25" s="31"/>
      <c r="G25" s="37"/>
      <c r="H25" s="37"/>
      <c r="I25" s="38"/>
      <c r="J25" s="39"/>
      <c r="K25" s="39"/>
      <c r="L25" s="36"/>
      <c r="M25" s="36"/>
      <c r="N25" s="33"/>
      <c r="O25" s="36"/>
      <c r="P25" s="36"/>
      <c r="Q25" s="36"/>
    </row>
    <row r="26" spans="1:19" s="27" customFormat="1" ht="35.25" customHeight="1" x14ac:dyDescent="0.2">
      <c r="A26" s="27" t="s">
        <v>36</v>
      </c>
      <c r="B26" s="31"/>
      <c r="C26" s="31"/>
      <c r="D26" s="31"/>
      <c r="F26" s="31"/>
      <c r="G26" s="27" t="s">
        <v>24</v>
      </c>
      <c r="I26" s="40"/>
      <c r="J26" s="36"/>
      <c r="K26" s="36"/>
      <c r="L26" s="36"/>
      <c r="M26" s="36"/>
      <c r="N26" s="36"/>
      <c r="O26" s="33"/>
      <c r="P26" s="36"/>
      <c r="Q26" s="36"/>
      <c r="R26" s="36"/>
    </row>
    <row r="27" spans="1:19" s="27" customFormat="1" ht="43.5" customHeight="1" x14ac:dyDescent="0.2">
      <c r="A27" s="41" t="s">
        <v>23</v>
      </c>
      <c r="B27" s="41"/>
      <c r="C27" s="41"/>
      <c r="D27" s="41"/>
      <c r="E27" s="41"/>
      <c r="F27" s="41"/>
      <c r="G27" s="42"/>
      <c r="H27" s="42"/>
      <c r="I27" s="40"/>
      <c r="J27" s="36"/>
      <c r="L27" s="36"/>
      <c r="M27" s="36"/>
      <c r="N27" s="36"/>
      <c r="O27" s="36"/>
      <c r="P27" s="36"/>
      <c r="Q27" s="36"/>
      <c r="R27" s="36"/>
      <c r="S27" s="36"/>
    </row>
    <row r="28" spans="1:19" s="2" customFormat="1" ht="24" customHeight="1" x14ac:dyDescent="0.2">
      <c r="A28" s="52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6"/>
      <c r="N28" s="6"/>
      <c r="O28" s="6"/>
      <c r="P28" s="6"/>
      <c r="Q28" s="6"/>
      <c r="R28" s="6"/>
      <c r="S28" s="6"/>
    </row>
    <row r="29" spans="1:19" s="2" customFormat="1" ht="24" customHeight="1" x14ac:dyDescent="0.2">
      <c r="B29" s="7"/>
      <c r="C29" s="7"/>
      <c r="D29" s="7"/>
      <c r="J29" s="6"/>
      <c r="K29" s="6"/>
      <c r="M29" s="6"/>
      <c r="N29" s="6"/>
      <c r="O29" s="6"/>
      <c r="P29" s="6"/>
      <c r="Q29" s="6"/>
      <c r="R29" s="6"/>
      <c r="S29" s="6"/>
    </row>
    <row r="30" spans="1:19" s="2" customFormat="1" ht="24" customHeight="1" x14ac:dyDescent="0.2">
      <c r="B30" s="7"/>
      <c r="C30" s="7"/>
      <c r="D30" s="7"/>
      <c r="J30" s="6"/>
      <c r="K30" s="6"/>
      <c r="M30" s="6"/>
      <c r="N30" s="6"/>
      <c r="O30" s="6"/>
      <c r="P30" s="6"/>
      <c r="Q30" s="6"/>
      <c r="R30" s="6"/>
      <c r="S30" s="6"/>
    </row>
    <row r="31" spans="1:19" s="2" customFormat="1" ht="24" customHeight="1" x14ac:dyDescent="0.2">
      <c r="A31" s="3"/>
      <c r="B31" s="7"/>
      <c r="C31" s="7"/>
      <c r="D31" s="7"/>
      <c r="J31" s="6"/>
      <c r="K31" s="6"/>
      <c r="M31" s="6"/>
      <c r="P31" s="6"/>
      <c r="Q31" s="6"/>
      <c r="R31" s="6"/>
      <c r="S31" s="6"/>
    </row>
    <row r="32" spans="1:19" ht="24" customHeight="1" x14ac:dyDescent="0.2">
      <c r="A32" s="53"/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</row>
    <row r="33" spans="1:19" ht="24" customHeight="1" x14ac:dyDescent="0.2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</row>
    <row r="34" spans="1:19" ht="24" customHeight="1" x14ac:dyDescent="0.2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</row>
    <row r="35" spans="1:19" ht="24" customHeight="1" x14ac:dyDescent="0.2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</row>
    <row r="36" spans="1:19" ht="24" customHeight="1" x14ac:dyDescent="0.2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</row>
    <row r="37" spans="1:19" ht="15.75" x14ac:dyDescent="0.2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</row>
    <row r="38" spans="1:19" ht="15.75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19" ht="15.75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19" ht="15.75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1:19" ht="15.75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1:19" ht="15.7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1:19" ht="15.75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</row>
    <row r="44" spans="1:19" ht="15.75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</row>
    <row r="45" spans="1:19" ht="15.75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1:19" ht="15.75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</row>
    <row r="47" spans="1:19" ht="15.75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</row>
    <row r="48" spans="1:19" ht="15.75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</row>
    <row r="49" spans="1:19" ht="15.75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</row>
    <row r="50" spans="1:19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8" spans="1:19" ht="15.75" thickBot="1" x14ac:dyDescent="0.25"/>
    <row r="69" spans="1:19" x14ac:dyDescent="0.2">
      <c r="A69" s="1"/>
    </row>
  </sheetData>
  <mergeCells count="28">
    <mergeCell ref="J12:K12"/>
    <mergeCell ref="J11:P11"/>
    <mergeCell ref="Q11:R11"/>
    <mergeCell ref="A8:S8"/>
    <mergeCell ref="M12:N12"/>
    <mergeCell ref="S11:S13"/>
    <mergeCell ref="P12:P13"/>
    <mergeCell ref="Q12:Q13"/>
    <mergeCell ref="A11:A13"/>
    <mergeCell ref="A10:S10"/>
    <mergeCell ref="C11:C13"/>
    <mergeCell ref="H11:H13"/>
    <mergeCell ref="A6:S6"/>
    <mergeCell ref="A37:S37"/>
    <mergeCell ref="A33:S33"/>
    <mergeCell ref="A35:S35"/>
    <mergeCell ref="A34:S34"/>
    <mergeCell ref="G11:G13"/>
    <mergeCell ref="I11:I13"/>
    <mergeCell ref="R12:R13"/>
    <mergeCell ref="O12:O13"/>
    <mergeCell ref="L12:L13"/>
    <mergeCell ref="B11:B13"/>
    <mergeCell ref="A36:S36"/>
    <mergeCell ref="A28:L28"/>
    <mergeCell ref="A32:S32"/>
    <mergeCell ref="A19:F19"/>
    <mergeCell ref="A7:S7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0" fitToHeight="0" orientation="landscape" r:id="rId1"/>
  <headerFooter alignWithMargins="0"/>
  <rowBreaks count="1" manualBreakCount="1">
    <brk id="30" max="16383" man="1"/>
  </rowBreaks>
  <colBreaks count="1" manualBreakCount="1">
    <brk id="19" max="2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Periodo Probatorio</vt:lpstr>
      <vt:lpstr>'Periodo Probatorio'!Área_de_impresión</vt:lpstr>
      <vt:lpstr>'Periodo Probatorio'!Títulos_a_imprimir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2024-08-05T18:51:56Z</cp:lastPrinted>
  <dcterms:created xsi:type="dcterms:W3CDTF">2006-07-11T17:39:34Z</dcterms:created>
  <dcterms:modified xsi:type="dcterms:W3CDTF">2025-01-15T19:20:53Z</dcterms:modified>
</cp:coreProperties>
</file>