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13_ncr:1_{34004B78-7B6B-45D0-8357-F08E8690C31C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I14" i="1"/>
  <c r="R13" i="1"/>
  <c r="Q13" i="1"/>
  <c r="P13" i="1"/>
  <c r="N13" i="1"/>
  <c r="M13" i="1"/>
  <c r="L13" i="1"/>
  <c r="K13" i="1"/>
  <c r="J13" i="1"/>
  <c r="L11" i="1"/>
  <c r="N14" i="1"/>
  <c r="N12" i="1"/>
  <c r="N11" i="1"/>
  <c r="M14" i="1"/>
  <c r="M12" i="1"/>
  <c r="M11" i="1"/>
  <c r="L12" i="1"/>
  <c r="K14" i="1"/>
  <c r="K12" i="1"/>
  <c r="K11" i="1"/>
  <c r="J14" i="1"/>
  <c r="P14" i="1" s="1"/>
  <c r="R14" i="1" s="1"/>
  <c r="J12" i="1"/>
  <c r="J11" i="1"/>
  <c r="P11" i="1" s="1"/>
  <c r="R11" i="1" s="1"/>
  <c r="P12" i="1"/>
  <c r="R12" i="1" s="1"/>
  <c r="H15" i="1"/>
  <c r="H16" i="1" s="1"/>
  <c r="Q12" i="1" l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<sst xmlns="http://schemas.openxmlformats.org/spreadsheetml/2006/main" count="60" uniqueCount="50">
  <si>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</si>
  <si>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</si>
  <si>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</si>
  <si>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</si>
  <si>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</si>
  <si>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</si>
  <si>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</si>
  <si>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</si>
  <si>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</si>
  <si>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</si>
  <si>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</si>
  <si>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</si>
  <si>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</si>
  <si>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</si>
  <si>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</si>
  <si>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</si>
  <si>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</si>
  <si>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</si>
  <si>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</si>
  <si>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</si>
  <si>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</si>
  <si>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</si>
  <si>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</si>
  <si>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</si>
  <si>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</si>
  <si>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</si>
  <si>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</si>
  <si>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</si>
  <si>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</si>
  <si>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</si>
  <si>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</si>
  <si>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</si>
  <si>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</si>
  <si>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</si>
  <si>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</si>
  <si>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</si>
  <si>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</si>
  <si>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</si>
  <si>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</si>
  <si>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</si>
  <si>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</si>
  <si>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</si>
  <si>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</si>
  <si>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</si>
  <si>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</si>
  <si>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</si>
  <si>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 xml:space="preserve"> (4*) Deducción directa declaración TSS del SUIRPLUS por registro de dependientes adicionales al SDSS. RD$1,715.46 por cada dependiente adicional registrado.</t>
  </si>
  <si>
    <t>RAUL SILVESTRE RODRIGUEZ RODRIGUEZ</t>
  </si>
  <si>
    <t>Correspondiente al mes de noviembre del año 2024</t>
  </si>
  <si>
    <t>COORDINADOR DE SERVICIOS (INTERINATO)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</si>
</sst>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topLeftCell="A4" zoomScale="40" zoomScaleNormal="70" zoomScaleSheetLayoutView="40" workbookViewId="0">
      <selection activeCell="L14" sqref="L14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81" t="s">
        <v>31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15"/>
      <c r="T4" s="15"/>
      <c r="U4" s="15"/>
    </row>
    <row r="5" spans="1:21" s="1" customFormat="1" ht="78" customHeight="1" x14ac:dyDescent="0.2">
      <c r="A5" s="87" t="s">
        <v>23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s="1" customFormat="1" ht="20.25" customHeight="1" x14ac:dyDescent="0.2">
      <c r="A6" s="79" t="s">
        <v>48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52.5" customHeight="1" thickBo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1" s="59" customFormat="1" ht="65.25" customHeight="1" thickBot="1" x14ac:dyDescent="0.25">
      <c r="A8" s="92" t="s">
        <v>17</v>
      </c>
      <c r="B8" s="95" t="s">
        <v>14</v>
      </c>
      <c r="C8" s="92" t="s">
        <v>30</v>
      </c>
      <c r="D8" s="92" t="s">
        <v>19</v>
      </c>
      <c r="E8" s="58"/>
      <c r="F8" s="92" t="s">
        <v>18</v>
      </c>
      <c r="G8" s="92" t="s">
        <v>15</v>
      </c>
      <c r="H8" s="92" t="s">
        <v>35</v>
      </c>
      <c r="I8" s="98" t="s">
        <v>10</v>
      </c>
      <c r="J8" s="84" t="s">
        <v>8</v>
      </c>
      <c r="K8" s="85"/>
      <c r="L8" s="85"/>
      <c r="M8" s="85"/>
      <c r="N8" s="85"/>
      <c r="O8" s="86"/>
      <c r="P8" s="88" t="s">
        <v>1</v>
      </c>
      <c r="Q8" s="89"/>
      <c r="R8" s="92" t="s">
        <v>16</v>
      </c>
      <c r="T8" s="60"/>
    </row>
    <row r="9" spans="1:21" s="59" customFormat="1" ht="66" customHeight="1" x14ac:dyDescent="0.2">
      <c r="A9" s="93"/>
      <c r="B9" s="96"/>
      <c r="C9" s="93"/>
      <c r="D9" s="93"/>
      <c r="E9" s="58" t="s">
        <v>22</v>
      </c>
      <c r="F9" s="93"/>
      <c r="G9" s="93"/>
      <c r="H9" s="93" t="s">
        <v>35</v>
      </c>
      <c r="I9" s="99"/>
      <c r="J9" s="82" t="s">
        <v>12</v>
      </c>
      <c r="K9" s="83"/>
      <c r="L9" s="92" t="s">
        <v>9</v>
      </c>
      <c r="M9" s="90" t="s">
        <v>13</v>
      </c>
      <c r="N9" s="91"/>
      <c r="O9" s="92" t="s">
        <v>11</v>
      </c>
      <c r="P9" s="92" t="s">
        <v>3</v>
      </c>
      <c r="Q9" s="92" t="s">
        <v>0</v>
      </c>
      <c r="R9" s="93"/>
    </row>
    <row r="10" spans="1:21" s="59" customFormat="1" ht="111.75" customHeight="1" thickBot="1" x14ac:dyDescent="0.25">
      <c r="A10" s="94"/>
      <c r="B10" s="97"/>
      <c r="C10" s="94"/>
      <c r="D10" s="94"/>
      <c r="E10" s="61"/>
      <c r="F10" s="94"/>
      <c r="G10" s="94"/>
      <c r="H10" s="94"/>
      <c r="I10" s="100"/>
      <c r="J10" s="62" t="s">
        <v>4</v>
      </c>
      <c r="K10" s="63" t="s">
        <v>5</v>
      </c>
      <c r="L10" s="94"/>
      <c r="M10" s="64" t="s">
        <v>6</v>
      </c>
      <c r="N10" s="65" t="s">
        <v>7</v>
      </c>
      <c r="O10" s="94"/>
      <c r="P10" s="94"/>
      <c r="Q10" s="94"/>
      <c r="R10" s="94"/>
    </row>
    <row r="11" spans="1:21" s="20" customFormat="1" ht="69.75" customHeight="1" x14ac:dyDescent="0.5">
      <c r="A11" s="18">
        <v>1</v>
      </c>
      <c r="B11" s="66" t="s">
        <v>36</v>
      </c>
      <c r="C11" s="67" t="s">
        <v>37</v>
      </c>
      <c r="D11" s="67" t="s">
        <v>38</v>
      </c>
      <c r="E11" s="66" t="s">
        <v>39</v>
      </c>
      <c r="F11" s="68" t="s">
        <v>40</v>
      </c>
      <c r="G11" s="69">
        <v>90000</v>
      </c>
      <c r="H11" s="19"/>
      <c r="I11" s="70">
        <v>9324.25</v>
      </c>
      <c r="J11" s="71">
        <f>G11*2.87/100</f>
        <v>2583</v>
      </c>
      <c r="K11" s="72">
        <f>G11*7.1/100</f>
        <v>6390</v>
      </c>
      <c r="L11" s="73">
        <f>77410*1.1%</f>
        <v>851.5100000000001</v>
      </c>
      <c r="M11" s="74">
        <f>G11*3.04/100</f>
        <v>2736</v>
      </c>
      <c r="N11" s="72">
        <f>G11*7.09/100</f>
        <v>6381</v>
      </c>
      <c r="O11" s="75">
        <v>1715.46</v>
      </c>
      <c r="P11" s="76">
        <f>I11+J11+M11+O11</f>
        <v>16358.71</v>
      </c>
      <c r="Q11" s="77">
        <f>K11+L11+N11</f>
        <v>13622.51</v>
      </c>
      <c r="R11" s="78">
        <f>G11-P11</f>
        <v>73641.290000000008</v>
      </c>
    </row>
    <row r="12" spans="1:21" s="21" customFormat="1" ht="101.25" x14ac:dyDescent="0.5">
      <c r="A12" s="18">
        <v>2</v>
      </c>
      <c r="B12" s="66" t="s">
        <v>41</v>
      </c>
      <c r="C12" s="67" t="s">
        <v>42</v>
      </c>
      <c r="D12" s="67" t="s">
        <v>38</v>
      </c>
      <c r="E12" s="66" t="s">
        <v>43</v>
      </c>
      <c r="F12" s="68" t="s">
        <v>44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</f>
        <v>52967.32</v>
      </c>
      <c r="S12" s="20"/>
    </row>
    <row r="13" spans="1:21" s="21" customFormat="1" ht="101.25" x14ac:dyDescent="0.5">
      <c r="A13" s="18">
        <v>3</v>
      </c>
      <c r="B13" s="66" t="s">
        <v>47</v>
      </c>
      <c r="C13" s="67" t="s">
        <v>42</v>
      </c>
      <c r="D13" s="67" t="s">
        <v>38</v>
      </c>
      <c r="E13" s="66" t="s">
        <v>43</v>
      </c>
      <c r="F13" s="68" t="s">
        <v>44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ref="R13" si="9">G13-P13</f>
        <v>52967.32</v>
      </c>
      <c r="S13" s="20"/>
    </row>
    <row r="14" spans="1:21" s="20" customFormat="1" ht="73.5" customHeight="1" x14ac:dyDescent="0.5">
      <c r="A14" s="18">
        <v>4</v>
      </c>
      <c r="B14" s="66" t="s">
        <v>45</v>
      </c>
      <c r="C14" s="67" t="s">
        <v>37</v>
      </c>
      <c r="D14" s="67" t="s">
        <v>38</v>
      </c>
      <c r="E14" s="66" t="s">
        <v>49</v>
      </c>
      <c r="F14" s="68" t="s">
        <v>40</v>
      </c>
      <c r="G14" s="69">
        <v>100000</v>
      </c>
      <c r="H14" s="19"/>
      <c r="I14" s="70">
        <f>3143.58+8532.92</f>
        <v>11676.5</v>
      </c>
      <c r="J14" s="71">
        <f t="shared" si="0"/>
        <v>2870</v>
      </c>
      <c r="K14" s="72">
        <f t="shared" si="1"/>
        <v>7100</v>
      </c>
      <c r="L14" s="73">
        <f>77410*1.1%</f>
        <v>851.5100000000001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19301.96</v>
      </c>
      <c r="Q14" s="77">
        <f>K14+L14+N14</f>
        <v>15041.51</v>
      </c>
      <c r="R14" s="78">
        <f t="shared" si="4"/>
        <v>80698.040000000008</v>
      </c>
    </row>
    <row r="15" spans="1:21" s="24" customFormat="1" ht="57.75" customHeight="1" thickBot="1" x14ac:dyDescent="0.25">
      <c r="A15" s="106" t="s">
        <v>21</v>
      </c>
      <c r="B15" s="107"/>
      <c r="C15" s="107"/>
      <c r="D15" s="107"/>
      <c r="E15" s="108"/>
      <c r="F15" s="22"/>
      <c r="G15" s="23">
        <f t="shared" ref="G15:R15" si="10">SUM(G11:G14)</f>
        <v>310000</v>
      </c>
      <c r="H15" s="23">
        <f t="shared" si="10"/>
        <v>0</v>
      </c>
      <c r="I15" s="23">
        <f t="shared" si="10"/>
        <v>27974.11</v>
      </c>
      <c r="J15" s="23">
        <f t="shared" si="10"/>
        <v>8897</v>
      </c>
      <c r="K15" s="23">
        <f t="shared" si="10"/>
        <v>22010</v>
      </c>
      <c r="L15" s="23">
        <f t="shared" si="10"/>
        <v>3023.0200000000004</v>
      </c>
      <c r="M15" s="23">
        <f t="shared" si="10"/>
        <v>9424</v>
      </c>
      <c r="N15" s="23">
        <f t="shared" si="10"/>
        <v>21979</v>
      </c>
      <c r="O15" s="23">
        <f t="shared" si="10"/>
        <v>3430.92</v>
      </c>
      <c r="P15" s="23">
        <f t="shared" si="10"/>
        <v>49726.03</v>
      </c>
      <c r="Q15" s="23">
        <f t="shared" si="10"/>
        <v>47012.020000000004</v>
      </c>
      <c r="R15" s="23">
        <f t="shared" si="10"/>
        <v>260273.97000000003</v>
      </c>
    </row>
    <row r="16" spans="1:21" s="24" customFormat="1" ht="51.75" customHeight="1" thickBot="1" x14ac:dyDescent="0.25">
      <c r="A16" s="109" t="s">
        <v>20</v>
      </c>
      <c r="B16" s="110"/>
      <c r="C16" s="110"/>
      <c r="D16" s="110"/>
      <c r="E16" s="111"/>
      <c r="F16" s="25"/>
      <c r="G16" s="26">
        <f>SUM(G15)</f>
        <v>310000</v>
      </c>
      <c r="H16" s="26">
        <f>SUM(H15)</f>
        <v>0</v>
      </c>
      <c r="I16" s="26">
        <f t="shared" ref="I16:R16" si="11">SUM(I15)</f>
        <v>27974.11</v>
      </c>
      <c r="J16" s="26">
        <f t="shared" si="11"/>
        <v>8897</v>
      </c>
      <c r="K16" s="26">
        <f t="shared" si="11"/>
        <v>22010</v>
      </c>
      <c r="L16" s="26">
        <f t="shared" si="11"/>
        <v>3023.0200000000004</v>
      </c>
      <c r="M16" s="26">
        <f t="shared" si="11"/>
        <v>9424</v>
      </c>
      <c r="N16" s="26">
        <f t="shared" si="11"/>
        <v>21979</v>
      </c>
      <c r="O16" s="26">
        <f t="shared" si="11"/>
        <v>3430.92</v>
      </c>
      <c r="P16" s="26">
        <f t="shared" si="11"/>
        <v>49726.03</v>
      </c>
      <c r="Q16" s="26">
        <f t="shared" si="11"/>
        <v>47012.020000000004</v>
      </c>
      <c r="R16" s="26">
        <f t="shared" si="11"/>
        <v>260273.97000000003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102" t="s">
        <v>29</v>
      </c>
      <c r="B21" s="102"/>
      <c r="C21" s="102"/>
      <c r="D21" s="102"/>
      <c r="E21" s="102"/>
      <c r="F21" s="102"/>
      <c r="G21" s="102"/>
      <c r="H21" s="102"/>
      <c r="I21" s="102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33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34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105" t="s">
        <v>46</v>
      </c>
      <c r="B24" s="105"/>
      <c r="C24" s="105"/>
      <c r="D24" s="105"/>
      <c r="E24" s="105"/>
      <c r="F24" s="105"/>
      <c r="G24" s="105"/>
      <c r="H24" s="105"/>
      <c r="I24" s="105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102" t="s">
        <v>24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9" s="1" customFormat="1" ht="24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9" s="1" customFormat="1" ht="24" customHeight="1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</row>
    <row r="33" spans="1:18" s="1" customFormat="1" ht="24" customHeight="1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8" s="1" customFormat="1" ht="24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</row>
    <row r="35" spans="1:18" s="1" customFormat="1" ht="15.7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C8:C10"/>
    <mergeCell ref="D8:D10"/>
    <mergeCell ref="F8:F10"/>
    <mergeCell ref="A24:I24"/>
    <mergeCell ref="A21:I21"/>
    <mergeCell ref="A15:E15"/>
    <mergeCell ref="A16:E16"/>
    <mergeCell ref="H8:H10"/>
    <mergeCell ref="A35:R35"/>
    <mergeCell ref="A31:R31"/>
    <mergeCell ref="A33:R33"/>
    <mergeCell ref="A32:R32"/>
    <mergeCell ref="A25:L25"/>
    <mergeCell ref="A34:R34"/>
    <mergeCell ref="A30:R30"/>
    <mergeCell ref="A26:L26"/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2022-03-04T19:05:23Z</cp:lastPrinted>
  <dcterms:created xsi:type="dcterms:W3CDTF">2006-07-11T17:39:34Z</dcterms:created>
  <dcterms:modified xsi:type="dcterms:W3CDTF">2024-12-03T15:26:38Z</dcterms:modified>
</cp:coreProperties>
</file>